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20" windowHeight="3990" activeTab="1"/>
  </bookViews>
  <sheets>
    <sheet name="2000-2001" sheetId="1" r:id="rId1"/>
    <sheet name="wykaz mienia-wzór" sheetId="2" r:id="rId2"/>
    <sheet name="Arkusz2" sheetId="3" r:id="rId3"/>
    <sheet name="Arkusz3" sheetId="4" r:id="rId4"/>
    <sheet name="Arkusz4" sheetId="5" r:id="rId5"/>
    <sheet name="Arkusz8" sheetId="6" r:id="rId6"/>
    <sheet name="Arkusz9" sheetId="7" r:id="rId7"/>
    <sheet name="Arkusz10" sheetId="8" r:id="rId8"/>
    <sheet name="Arkusz11" sheetId="9" r:id="rId9"/>
    <sheet name="Arkusz12" sheetId="10" r:id="rId10"/>
    <sheet name="Arkusz13" sheetId="11" r:id="rId11"/>
    <sheet name="Arkusz14" sheetId="12" r:id="rId12"/>
    <sheet name="Arkusz15" sheetId="13" r:id="rId13"/>
    <sheet name="Arkusz16" sheetId="14" r:id="rId14"/>
  </sheets>
  <definedNames/>
  <calcPr fullCalcOnLoad="1"/>
</workbook>
</file>

<file path=xl/sharedStrings.xml><?xml version="1.0" encoding="utf-8"?>
<sst xmlns="http://schemas.openxmlformats.org/spreadsheetml/2006/main" count="270" uniqueCount="157">
  <si>
    <t xml:space="preserve">Załącznik Nr ...... do informacji o stanie mienia komunalnego </t>
  </si>
  <si>
    <t>gminy w Olecku dnia 2000 .............</t>
  </si>
  <si>
    <t xml:space="preserve">Wykaz mienia komunalnego i jego </t>
  </si>
  <si>
    <t>zagospodarowanie w latach</t>
  </si>
  <si>
    <t>Rodzaj mienia</t>
  </si>
  <si>
    <t>Jednostki</t>
  </si>
  <si>
    <t>Ilość</t>
  </si>
  <si>
    <t>Wartość</t>
  </si>
  <si>
    <t xml:space="preserve">W bezpośrednim </t>
  </si>
  <si>
    <t>W zarządzie</t>
  </si>
  <si>
    <t>Dzierżawa i najem</t>
  </si>
  <si>
    <t>Użytkowanie wieczyste</t>
  </si>
  <si>
    <t xml:space="preserve">Przekazanie </t>
  </si>
  <si>
    <t>Sprzedaż</t>
  </si>
  <si>
    <t>Inne formy</t>
  </si>
  <si>
    <t>miary:</t>
  </si>
  <si>
    <t>inwentaryzacyjna</t>
  </si>
  <si>
    <t>zarządzie gminy</t>
  </si>
  <si>
    <t>jedn. komunalnej</t>
  </si>
  <si>
    <t>nieodpłatne</t>
  </si>
  <si>
    <t>(sztuki,</t>
  </si>
  <si>
    <t>(suma)</t>
  </si>
  <si>
    <t>mienia rubryk</t>
  </si>
  <si>
    <t>pow. mb,</t>
  </si>
  <si>
    <t>od</t>
  </si>
  <si>
    <t>ilość</t>
  </si>
  <si>
    <t xml:space="preserve">ilość </t>
  </si>
  <si>
    <t>pow. m2,</t>
  </si>
  <si>
    <t>do</t>
  </si>
  <si>
    <t>wartość mienia</t>
  </si>
  <si>
    <t>pow. km)</t>
  </si>
  <si>
    <t>I GRUNTY</t>
  </si>
  <si>
    <t xml:space="preserve"> </t>
  </si>
  <si>
    <t>1. Rolne</t>
  </si>
  <si>
    <t>m2</t>
  </si>
  <si>
    <t>2. Lasy</t>
  </si>
  <si>
    <t>3. Tereny rekreacyjne</t>
  </si>
  <si>
    <t>(skwery, parki)</t>
  </si>
  <si>
    <t>4. Ogrody działkowe</t>
  </si>
  <si>
    <t>5. Cmentarze komunalne</t>
  </si>
  <si>
    <t>6. Działki budowlane</t>
  </si>
  <si>
    <t>7. Działki przem.-handlowe</t>
  </si>
  <si>
    <t>8. Inne</t>
  </si>
  <si>
    <t>SUMA ILOŚCI</t>
  </si>
  <si>
    <t>SUMA WARTOŚCI</t>
  </si>
  <si>
    <t>II BUDYNKI I OBIEKTY</t>
  </si>
  <si>
    <t>1. Budynki mieszkalne</t>
  </si>
  <si>
    <t>szt.</t>
  </si>
  <si>
    <t>2. Budynki użytkowe</t>
  </si>
  <si>
    <t xml:space="preserve">3. Lokale mieszkalne </t>
  </si>
  <si>
    <t>i użytkowe</t>
  </si>
  <si>
    <t>4. Obiekty kulturalne</t>
  </si>
  <si>
    <t>5. Obiekty służby zdrowia</t>
  </si>
  <si>
    <t>6. Obiekty sportowe</t>
  </si>
  <si>
    <t>7. Inne</t>
  </si>
  <si>
    <t xml:space="preserve">III BUDOWLE I URZĄDZENIA </t>
  </si>
  <si>
    <t>TECHNICZNE</t>
  </si>
  <si>
    <t>1. Drogi</t>
  </si>
  <si>
    <t>2. Wodociągi</t>
  </si>
  <si>
    <t>3. Oczyszczalnie</t>
  </si>
  <si>
    <t>4. Kotłownie</t>
  </si>
  <si>
    <t>5. Linie energetyczne</t>
  </si>
  <si>
    <t xml:space="preserve">6. Wysypiska </t>
  </si>
  <si>
    <t>Powierzchnia</t>
  </si>
  <si>
    <t>Wartość inw.</t>
  </si>
  <si>
    <t>Nabycie</t>
  </si>
  <si>
    <t>Przekształcenie</t>
  </si>
  <si>
    <t>Przekazanie</t>
  </si>
  <si>
    <t xml:space="preserve">Zmiana wg </t>
  </si>
  <si>
    <t>ewidencji</t>
  </si>
  <si>
    <t>Zarząd, uż.wiecz.</t>
  </si>
  <si>
    <t>Dzierżawa</t>
  </si>
  <si>
    <t>użytkowanie</t>
  </si>
  <si>
    <t>gruntów</t>
  </si>
  <si>
    <t>użyt.wiecz.</t>
  </si>
  <si>
    <t>powierzchni</t>
  </si>
  <si>
    <t>osób prawnych</t>
  </si>
  <si>
    <t>i najem</t>
  </si>
  <si>
    <t>wieczyste</t>
  </si>
  <si>
    <t>Symbol KŚT</t>
  </si>
  <si>
    <t>wyszczególnienie</t>
  </si>
  <si>
    <t>Aktualizacja</t>
  </si>
  <si>
    <t xml:space="preserve"> wartości</t>
  </si>
  <si>
    <t>osób fiz.</t>
  </si>
  <si>
    <t>grupa</t>
  </si>
  <si>
    <t>podgrupa</t>
  </si>
  <si>
    <t>rodzaj</t>
  </si>
  <si>
    <t>wartość</t>
  </si>
  <si>
    <t>zmniejszenie</t>
  </si>
  <si>
    <t>zwiększenie</t>
  </si>
  <si>
    <t>1</t>
  </si>
  <si>
    <t>2</t>
  </si>
  <si>
    <t>3</t>
  </si>
  <si>
    <t>GRUNTY</t>
  </si>
  <si>
    <t>01</t>
  </si>
  <si>
    <t>Użytki rolne</t>
  </si>
  <si>
    <t>010</t>
  </si>
  <si>
    <t>grunty orne ( w tym zasadzenia</t>
  </si>
  <si>
    <t>wieloletnie, plantacje)</t>
  </si>
  <si>
    <t>011</t>
  </si>
  <si>
    <t>sady - ogrody działkowe</t>
  </si>
  <si>
    <t>012</t>
  </si>
  <si>
    <t>łąki trwałe</t>
  </si>
  <si>
    <t>013</t>
  </si>
  <si>
    <t xml:space="preserve">pastwiska </t>
  </si>
  <si>
    <t>014</t>
  </si>
  <si>
    <t>grunty rolne zabudowane</t>
  </si>
  <si>
    <t>015</t>
  </si>
  <si>
    <t>grunty pod stawami</t>
  </si>
  <si>
    <t>016</t>
  </si>
  <si>
    <t>grunty pod urządzenia mel.wodnych</t>
  </si>
  <si>
    <t>02</t>
  </si>
  <si>
    <t>Grunty leśne</t>
  </si>
  <si>
    <t>020</t>
  </si>
  <si>
    <t>lasy</t>
  </si>
  <si>
    <t>021</t>
  </si>
  <si>
    <t>grunty zadrzewione</t>
  </si>
  <si>
    <t>i zakrzewione</t>
  </si>
  <si>
    <t>03</t>
  </si>
  <si>
    <t xml:space="preserve">Grunty zabudowane </t>
  </si>
  <si>
    <t xml:space="preserve">i zurbanizowane 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</si>
  <si>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</si>
  <si>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</si>
  <si>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</si>
  <si>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</si>
  <si>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</si>
  <si>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</si>
  <si>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</si>
  <si>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</t>
  </si>
  <si>
    <t>zabudowane</t>
  </si>
  <si>
    <t>034</t>
  </si>
  <si>
    <t>tereny rekr. -wypoczynkowe</t>
  </si>
  <si>
    <t>035</t>
  </si>
  <si>
    <t>użytki kopalne</t>
  </si>
  <si>
    <t>036</t>
  </si>
  <si>
    <t>tereny komunikacyjne</t>
  </si>
  <si>
    <t>04</t>
  </si>
  <si>
    <t>040</t>
  </si>
  <si>
    <t>Użytki ekologiczne</t>
  </si>
  <si>
    <t>05</t>
  </si>
  <si>
    <t>050</t>
  </si>
  <si>
    <t>Tereny różne</t>
  </si>
  <si>
    <t>06</t>
  </si>
  <si>
    <t>060</t>
  </si>
  <si>
    <t>Nieużytki</t>
  </si>
  <si>
    <t>07</t>
  </si>
  <si>
    <t>070</t>
  </si>
  <si>
    <t>Grunty pod wodami powierzch.</t>
  </si>
  <si>
    <t>na 31.12.2010 r.</t>
  </si>
  <si>
    <t>na 31.12.2010r.</t>
  </si>
  <si>
    <t>na 30.09.2009 r.</t>
  </si>
  <si>
    <t>i za odszkodowaniem</t>
  </si>
  <si>
    <t>Załącznik Nr 1a do informacji o stanie mienia Gminy Olecko</t>
  </si>
  <si>
    <r>
      <t>gruntów w m</t>
    </r>
    <r>
      <rPr>
        <b/>
        <sz val="9"/>
        <rFont val="Czcionka tekstu podstawowego"/>
        <family val="0"/>
      </rPr>
      <t>²</t>
    </r>
  </si>
  <si>
    <t>inwentarzowa</t>
  </si>
  <si>
    <t>gruntów na</t>
  </si>
  <si>
    <t>30.09.2009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</si>
</sst>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0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b/>
      <sz val="9"/>
      <name val="Times New Roman CE"/>
      <family val="0"/>
    </font>
    <font>
      <b/>
      <sz val="14"/>
      <name val="Times New Roman CE"/>
      <family val="1"/>
    </font>
    <font>
      <u val="single"/>
      <sz val="9"/>
      <name val="Times New Roman CE"/>
      <family val="1"/>
    </font>
    <font>
      <b/>
      <u val="single"/>
      <sz val="9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b/>
      <sz val="9"/>
      <name val="Czcionka tekstu podstawowego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1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11" fillId="0" borderId="19" xfId="0" applyFont="1" applyBorder="1" applyAlignment="1">
      <alignment/>
    </xf>
    <xf numFmtId="0" fontId="4" fillId="0" borderId="0" xfId="0" applyFont="1" applyAlignment="1">
      <alignment/>
    </xf>
    <xf numFmtId="3" fontId="9" fillId="34" borderId="19" xfId="0" applyNumberFormat="1" applyFont="1" applyFill="1" applyBorder="1" applyAlignment="1">
      <alignment horizontal="right"/>
    </xf>
    <xf numFmtId="3" fontId="9" fillId="34" borderId="19" xfId="0" applyNumberFormat="1" applyFont="1" applyFill="1" applyBorder="1" applyAlignment="1">
      <alignment/>
    </xf>
    <xf numFmtId="49" fontId="14" fillId="34" borderId="19" xfId="0" applyNumberFormat="1" applyFont="1" applyFill="1" applyBorder="1" applyAlignment="1">
      <alignment horizontal="right"/>
    </xf>
    <xf numFmtId="0" fontId="7" fillId="34" borderId="22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49" fontId="14" fillId="0" borderId="2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21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3" fontId="9" fillId="35" borderId="19" xfId="0" applyNumberFormat="1" applyFont="1" applyFill="1" applyBorder="1" applyAlignment="1">
      <alignment horizontal="right"/>
    </xf>
    <xf numFmtId="3" fontId="9" fillId="35" borderId="18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 horizontal="right"/>
    </xf>
    <xf numFmtId="3" fontId="5" fillId="35" borderId="18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9" fillId="35" borderId="20" xfId="0" applyNumberFormat="1" applyFont="1" applyFill="1" applyBorder="1" applyAlignment="1">
      <alignment/>
    </xf>
    <xf numFmtId="3" fontId="9" fillId="35" borderId="20" xfId="0" applyNumberFormat="1" applyFont="1" applyFill="1" applyBorder="1" applyAlignment="1">
      <alignment horizontal="right"/>
    </xf>
    <xf numFmtId="3" fontId="9" fillId="35" borderId="19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/>
    </xf>
    <xf numFmtId="3" fontId="12" fillId="35" borderId="18" xfId="0" applyNumberFormat="1" applyFont="1" applyFill="1" applyBorder="1" applyAlignment="1">
      <alignment horizontal="right"/>
    </xf>
    <xf numFmtId="49" fontId="14" fillId="35" borderId="15" xfId="0" applyNumberFormat="1" applyFont="1" applyFill="1" applyBorder="1" applyAlignment="1">
      <alignment horizontal="right"/>
    </xf>
    <xf numFmtId="0" fontId="7" fillId="35" borderId="15" xfId="0" applyFont="1" applyFill="1" applyBorder="1" applyAlignment="1">
      <alignment/>
    </xf>
    <xf numFmtId="49" fontId="14" fillId="35" borderId="13" xfId="0" applyNumberFormat="1" applyFont="1" applyFill="1" applyBorder="1" applyAlignment="1">
      <alignment horizontal="right"/>
    </xf>
    <xf numFmtId="0" fontId="7" fillId="35" borderId="18" xfId="0" applyFont="1" applyFill="1" applyBorder="1" applyAlignment="1">
      <alignment/>
    </xf>
    <xf numFmtId="3" fontId="12" fillId="35" borderId="18" xfId="0" applyNumberFormat="1" applyFont="1" applyFill="1" applyBorder="1" applyAlignment="1">
      <alignment/>
    </xf>
    <xf numFmtId="3" fontId="12" fillId="35" borderId="18" xfId="0" applyNumberFormat="1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3" fontId="12" fillId="35" borderId="19" xfId="0" applyNumberFormat="1" applyFont="1" applyFill="1" applyBorder="1" applyAlignment="1">
      <alignment/>
    </xf>
    <xf numFmtId="3" fontId="12" fillId="35" borderId="19" xfId="0" applyNumberFormat="1" applyFont="1" applyFill="1" applyBorder="1" applyAlignment="1">
      <alignment/>
    </xf>
    <xf numFmtId="49" fontId="13" fillId="35" borderId="13" xfId="0" applyNumberFormat="1" applyFont="1" applyFill="1" applyBorder="1" applyAlignment="1">
      <alignment horizontal="right"/>
    </xf>
    <xf numFmtId="0" fontId="6" fillId="35" borderId="18" xfId="0" applyFont="1" applyFill="1" applyBorder="1" applyAlignment="1">
      <alignment/>
    </xf>
    <xf numFmtId="49" fontId="13" fillId="35" borderId="15" xfId="0" applyNumberFormat="1" applyFont="1" applyFill="1" applyBorder="1" applyAlignment="1">
      <alignment horizontal="right"/>
    </xf>
    <xf numFmtId="0" fontId="6" fillId="35" borderId="20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49" fontId="7" fillId="0" borderId="21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9</xdr:row>
      <xdr:rowOff>0</xdr:rowOff>
    </xdr:from>
    <xdr:to>
      <xdr:col>7</xdr:col>
      <xdr:colOff>57150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4810125" y="1771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0</xdr:rowOff>
    </xdr:from>
    <xdr:to>
      <xdr:col>9</xdr:col>
      <xdr:colOff>76200</xdr:colOff>
      <xdr:row>9</xdr:row>
      <xdr:rowOff>0</xdr:rowOff>
    </xdr:to>
    <xdr:sp>
      <xdr:nvSpPr>
        <xdr:cNvPr id="2" name="Line 7"/>
        <xdr:cNvSpPr>
          <a:spLocks/>
        </xdr:cNvSpPr>
      </xdr:nvSpPr>
      <xdr:spPr>
        <a:xfrm>
          <a:off x="6181725" y="17716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0</xdr:rowOff>
    </xdr:from>
    <xdr:to>
      <xdr:col>11</xdr:col>
      <xdr:colOff>85725</xdr:colOff>
      <xdr:row>9</xdr:row>
      <xdr:rowOff>0</xdr:rowOff>
    </xdr:to>
    <xdr:sp>
      <xdr:nvSpPr>
        <xdr:cNvPr id="3" name="Line 8"/>
        <xdr:cNvSpPr>
          <a:spLocks/>
        </xdr:cNvSpPr>
      </xdr:nvSpPr>
      <xdr:spPr>
        <a:xfrm>
          <a:off x="7572375" y="17716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0</xdr:rowOff>
    </xdr:from>
    <xdr:to>
      <xdr:col>13</xdr:col>
      <xdr:colOff>123825</xdr:colOff>
      <xdr:row>9</xdr:row>
      <xdr:rowOff>0</xdr:rowOff>
    </xdr:to>
    <xdr:sp>
      <xdr:nvSpPr>
        <xdr:cNvPr id="4" name="Line 9"/>
        <xdr:cNvSpPr>
          <a:spLocks/>
        </xdr:cNvSpPr>
      </xdr:nvSpPr>
      <xdr:spPr>
        <a:xfrm>
          <a:off x="8963025" y="1771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</xdr:colOff>
      <xdr:row>9</xdr:row>
      <xdr:rowOff>0</xdr:rowOff>
    </xdr:from>
    <xdr:to>
      <xdr:col>15</xdr:col>
      <xdr:colOff>142875</xdr:colOff>
      <xdr:row>9</xdr:row>
      <xdr:rowOff>0</xdr:rowOff>
    </xdr:to>
    <xdr:sp>
      <xdr:nvSpPr>
        <xdr:cNvPr id="5" name="Line 10"/>
        <xdr:cNvSpPr>
          <a:spLocks/>
        </xdr:cNvSpPr>
      </xdr:nvSpPr>
      <xdr:spPr>
        <a:xfrm>
          <a:off x="10353675" y="17716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9</xdr:row>
      <xdr:rowOff>0</xdr:rowOff>
    </xdr:from>
    <xdr:to>
      <xdr:col>17</xdr:col>
      <xdr:colOff>152400</xdr:colOff>
      <xdr:row>9</xdr:row>
      <xdr:rowOff>0</xdr:rowOff>
    </xdr:to>
    <xdr:sp>
      <xdr:nvSpPr>
        <xdr:cNvPr id="6" name="Line 11"/>
        <xdr:cNvSpPr>
          <a:spLocks/>
        </xdr:cNvSpPr>
      </xdr:nvSpPr>
      <xdr:spPr>
        <a:xfrm>
          <a:off x="11744325" y="17716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0</xdr:rowOff>
    </xdr:from>
    <xdr:to>
      <xdr:col>19</xdr:col>
      <xdr:colOff>200025</xdr:colOff>
      <xdr:row>9</xdr:row>
      <xdr:rowOff>0</xdr:rowOff>
    </xdr:to>
    <xdr:sp>
      <xdr:nvSpPr>
        <xdr:cNvPr id="7" name="Line 12"/>
        <xdr:cNvSpPr>
          <a:spLocks/>
        </xdr:cNvSpPr>
      </xdr:nvSpPr>
      <xdr:spPr>
        <a:xfrm>
          <a:off x="1313497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67</xdr:row>
      <xdr:rowOff>0</xdr:rowOff>
    </xdr:from>
    <xdr:to>
      <xdr:col>16</xdr:col>
      <xdr:colOff>600075</xdr:colOff>
      <xdr:row>67</xdr:row>
      <xdr:rowOff>0</xdr:rowOff>
    </xdr:to>
    <xdr:sp>
      <xdr:nvSpPr>
        <xdr:cNvPr id="8" name="Line 13"/>
        <xdr:cNvSpPr>
          <a:spLocks/>
        </xdr:cNvSpPr>
      </xdr:nvSpPr>
      <xdr:spPr>
        <a:xfrm>
          <a:off x="12011025" y="1125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67</xdr:row>
      <xdr:rowOff>0</xdr:rowOff>
    </xdr:from>
    <xdr:to>
      <xdr:col>16</xdr:col>
      <xdr:colOff>600075</xdr:colOff>
      <xdr:row>67</xdr:row>
      <xdr:rowOff>0</xdr:rowOff>
    </xdr:to>
    <xdr:sp>
      <xdr:nvSpPr>
        <xdr:cNvPr id="9" name="Line 14"/>
        <xdr:cNvSpPr>
          <a:spLocks/>
        </xdr:cNvSpPr>
      </xdr:nvSpPr>
      <xdr:spPr>
        <a:xfrm>
          <a:off x="12011025" y="1125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67</xdr:row>
      <xdr:rowOff>0</xdr:rowOff>
    </xdr:from>
    <xdr:to>
      <xdr:col>16</xdr:col>
      <xdr:colOff>619125</xdr:colOff>
      <xdr:row>67</xdr:row>
      <xdr:rowOff>0</xdr:rowOff>
    </xdr:to>
    <xdr:sp>
      <xdr:nvSpPr>
        <xdr:cNvPr id="10" name="Line 15"/>
        <xdr:cNvSpPr>
          <a:spLocks/>
        </xdr:cNvSpPr>
      </xdr:nvSpPr>
      <xdr:spPr>
        <a:xfrm>
          <a:off x="11934825" y="1125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171450</xdr:colOff>
      <xdr:row>67</xdr:row>
      <xdr:rowOff>0</xdr:rowOff>
    </xdr:from>
    <xdr:to>
      <xdr:col>17</xdr:col>
      <xdr:colOff>552450</xdr:colOff>
      <xdr:row>67</xdr:row>
      <xdr:rowOff>0</xdr:rowOff>
    </xdr:to>
    <xdr:sp>
      <xdr:nvSpPr>
        <xdr:cNvPr id="11" name="Line 16"/>
        <xdr:cNvSpPr>
          <a:spLocks/>
        </xdr:cNvSpPr>
      </xdr:nvSpPr>
      <xdr:spPr>
        <a:xfrm>
          <a:off x="12563475" y="1125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180975</xdr:colOff>
      <xdr:row>67</xdr:row>
      <xdr:rowOff>0</xdr:rowOff>
    </xdr:from>
    <xdr:to>
      <xdr:col>17</xdr:col>
      <xdr:colOff>571500</xdr:colOff>
      <xdr:row>67</xdr:row>
      <xdr:rowOff>0</xdr:rowOff>
    </xdr:to>
    <xdr:sp>
      <xdr:nvSpPr>
        <xdr:cNvPr id="12" name="Line 17"/>
        <xdr:cNvSpPr>
          <a:spLocks/>
        </xdr:cNvSpPr>
      </xdr:nvSpPr>
      <xdr:spPr>
        <a:xfrm>
          <a:off x="12573000" y="11258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61</xdr:row>
      <xdr:rowOff>0</xdr:rowOff>
    </xdr:from>
    <xdr:to>
      <xdr:col>7</xdr:col>
      <xdr:colOff>57150</xdr:colOff>
      <xdr:row>61</xdr:row>
      <xdr:rowOff>0</xdr:rowOff>
    </xdr:to>
    <xdr:sp>
      <xdr:nvSpPr>
        <xdr:cNvPr id="13" name="Line 18"/>
        <xdr:cNvSpPr>
          <a:spLocks/>
        </xdr:cNvSpPr>
      </xdr:nvSpPr>
      <xdr:spPr>
        <a:xfrm>
          <a:off x="4810125" y="10287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61</xdr:row>
      <xdr:rowOff>0</xdr:rowOff>
    </xdr:from>
    <xdr:to>
      <xdr:col>9</xdr:col>
      <xdr:colOff>76200</xdr:colOff>
      <xdr:row>61</xdr:row>
      <xdr:rowOff>0</xdr:rowOff>
    </xdr:to>
    <xdr:sp>
      <xdr:nvSpPr>
        <xdr:cNvPr id="14" name="Line 19"/>
        <xdr:cNvSpPr>
          <a:spLocks/>
        </xdr:cNvSpPr>
      </xdr:nvSpPr>
      <xdr:spPr>
        <a:xfrm>
          <a:off x="618172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</xdr:colOff>
      <xdr:row>61</xdr:row>
      <xdr:rowOff>0</xdr:rowOff>
    </xdr:from>
    <xdr:to>
      <xdr:col>11</xdr:col>
      <xdr:colOff>85725</xdr:colOff>
      <xdr:row>61</xdr:row>
      <xdr:rowOff>0</xdr:rowOff>
    </xdr:to>
    <xdr:sp>
      <xdr:nvSpPr>
        <xdr:cNvPr id="15" name="Line 20"/>
        <xdr:cNvSpPr>
          <a:spLocks/>
        </xdr:cNvSpPr>
      </xdr:nvSpPr>
      <xdr:spPr>
        <a:xfrm>
          <a:off x="75723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61</xdr:row>
      <xdr:rowOff>0</xdr:rowOff>
    </xdr:from>
    <xdr:to>
      <xdr:col>13</xdr:col>
      <xdr:colOff>123825</xdr:colOff>
      <xdr:row>61</xdr:row>
      <xdr:rowOff>0</xdr:rowOff>
    </xdr:to>
    <xdr:sp>
      <xdr:nvSpPr>
        <xdr:cNvPr id="16" name="Line 21"/>
        <xdr:cNvSpPr>
          <a:spLocks/>
        </xdr:cNvSpPr>
      </xdr:nvSpPr>
      <xdr:spPr>
        <a:xfrm>
          <a:off x="8963025" y="102870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</xdr:colOff>
      <xdr:row>61</xdr:row>
      <xdr:rowOff>0</xdr:rowOff>
    </xdr:from>
    <xdr:to>
      <xdr:col>15</xdr:col>
      <xdr:colOff>142875</xdr:colOff>
      <xdr:row>61</xdr:row>
      <xdr:rowOff>0</xdr:rowOff>
    </xdr:to>
    <xdr:sp>
      <xdr:nvSpPr>
        <xdr:cNvPr id="17" name="Line 22"/>
        <xdr:cNvSpPr>
          <a:spLocks/>
        </xdr:cNvSpPr>
      </xdr:nvSpPr>
      <xdr:spPr>
        <a:xfrm>
          <a:off x="10353675" y="10287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61</xdr:row>
      <xdr:rowOff>0</xdr:rowOff>
    </xdr:from>
    <xdr:to>
      <xdr:col>17</xdr:col>
      <xdr:colOff>152400</xdr:colOff>
      <xdr:row>61</xdr:row>
      <xdr:rowOff>0</xdr:rowOff>
    </xdr:to>
    <xdr:sp>
      <xdr:nvSpPr>
        <xdr:cNvPr id="18" name="Line 23"/>
        <xdr:cNvSpPr>
          <a:spLocks/>
        </xdr:cNvSpPr>
      </xdr:nvSpPr>
      <xdr:spPr>
        <a:xfrm>
          <a:off x="11744325" y="102870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0</xdr:rowOff>
    </xdr:from>
    <xdr:to>
      <xdr:col>19</xdr:col>
      <xdr:colOff>200025</xdr:colOff>
      <xdr:row>61</xdr:row>
      <xdr:rowOff>0</xdr:rowOff>
    </xdr:to>
    <xdr:sp>
      <xdr:nvSpPr>
        <xdr:cNvPr id="19" name="Line 24"/>
        <xdr:cNvSpPr>
          <a:spLocks/>
        </xdr:cNvSpPr>
      </xdr:nvSpPr>
      <xdr:spPr>
        <a:xfrm>
          <a:off x="1313497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" name="Line 11"/>
        <xdr:cNvSpPr>
          <a:spLocks/>
        </xdr:cNvSpPr>
      </xdr:nvSpPr>
      <xdr:spPr>
        <a:xfrm>
          <a:off x="11982450" y="11334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2" name="Line 12"/>
        <xdr:cNvSpPr>
          <a:spLocks/>
        </xdr:cNvSpPr>
      </xdr:nvSpPr>
      <xdr:spPr>
        <a:xfrm>
          <a:off x="12906375" y="11334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3" name="Line 13"/>
        <xdr:cNvSpPr>
          <a:spLocks/>
        </xdr:cNvSpPr>
      </xdr:nvSpPr>
      <xdr:spPr>
        <a:xfrm>
          <a:off x="13839825" y="11334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4" name="Line 14"/>
        <xdr:cNvSpPr>
          <a:spLocks/>
        </xdr:cNvSpPr>
      </xdr:nvSpPr>
      <xdr:spPr>
        <a:xfrm>
          <a:off x="14687550" y="1133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5" name="Line 15"/>
        <xdr:cNvSpPr>
          <a:spLocks/>
        </xdr:cNvSpPr>
      </xdr:nvSpPr>
      <xdr:spPr>
        <a:xfrm>
          <a:off x="1544955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6" name="Line 16"/>
        <xdr:cNvSpPr>
          <a:spLocks/>
        </xdr:cNvSpPr>
      </xdr:nvSpPr>
      <xdr:spPr>
        <a:xfrm>
          <a:off x="1544955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7" name="Line 17"/>
        <xdr:cNvSpPr>
          <a:spLocks/>
        </xdr:cNvSpPr>
      </xdr:nvSpPr>
      <xdr:spPr>
        <a:xfrm>
          <a:off x="1544955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8" name="Line 18"/>
        <xdr:cNvSpPr>
          <a:spLocks/>
        </xdr:cNvSpPr>
      </xdr:nvSpPr>
      <xdr:spPr>
        <a:xfrm>
          <a:off x="1544955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47">
      <selection activeCell="A54" sqref="A54:T89"/>
    </sheetView>
  </sheetViews>
  <sheetFormatPr defaultColWidth="9.00390625" defaultRowHeight="12.75"/>
  <cols>
    <col min="1" max="1" width="19.125" style="0" customWidth="1"/>
    <col min="2" max="2" width="7.75390625" style="0" customWidth="1"/>
    <col min="3" max="3" width="8.875" style="0" customWidth="1"/>
    <col min="11" max="19" width="9.125" style="0" customWidth="1"/>
    <col min="20" max="20" width="9.25390625" style="0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 t="s">
        <v>0</v>
      </c>
      <c r="M1" s="1"/>
      <c r="N1" s="3"/>
      <c r="O1" s="3"/>
      <c r="P1" s="3"/>
      <c r="Q1" s="3"/>
      <c r="R1" s="3"/>
      <c r="S1" s="3"/>
      <c r="T1" s="3"/>
    </row>
    <row r="2" spans="1:20" ht="14.25">
      <c r="A2" s="3"/>
      <c r="B2" s="3"/>
      <c r="C2" s="3"/>
      <c r="D2" s="8"/>
      <c r="E2" s="9"/>
      <c r="F2" s="10"/>
      <c r="G2" s="3"/>
      <c r="H2" s="3"/>
      <c r="I2" s="3"/>
      <c r="J2" s="3"/>
      <c r="K2" s="3"/>
      <c r="L2" s="1"/>
      <c r="M2" s="1" t="s">
        <v>1</v>
      </c>
      <c r="N2" s="3"/>
      <c r="O2" s="3"/>
      <c r="P2" s="3"/>
      <c r="Q2" s="3"/>
      <c r="R2" s="3"/>
      <c r="S2" s="3"/>
      <c r="T2" s="3"/>
    </row>
    <row r="3" spans="1:20" ht="18.75">
      <c r="A3" s="3"/>
      <c r="B3" s="3"/>
      <c r="C3" s="3"/>
      <c r="D3" s="3"/>
      <c r="E3" s="3"/>
      <c r="F3" s="13" t="s">
        <v>2</v>
      </c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>
      <c r="A4" s="3"/>
      <c r="B4" s="3"/>
      <c r="C4" s="3"/>
      <c r="D4" s="3"/>
      <c r="E4" s="3"/>
      <c r="F4" s="13" t="s">
        <v>3</v>
      </c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4" customHeight="1">
      <c r="A6" s="23" t="s">
        <v>4</v>
      </c>
      <c r="B6" s="26" t="s">
        <v>5</v>
      </c>
      <c r="C6" s="14" t="s">
        <v>6</v>
      </c>
      <c r="D6" s="16"/>
      <c r="E6" s="14" t="s">
        <v>7</v>
      </c>
      <c r="F6" s="16"/>
      <c r="G6" s="15" t="s">
        <v>8</v>
      </c>
      <c r="H6" s="15"/>
      <c r="I6" s="14" t="s">
        <v>9</v>
      </c>
      <c r="J6" s="16"/>
      <c r="K6" s="14" t="s">
        <v>10</v>
      </c>
      <c r="L6" s="16"/>
      <c r="M6" s="14" t="s">
        <v>11</v>
      </c>
      <c r="N6" s="16"/>
      <c r="O6" s="15" t="s">
        <v>12</v>
      </c>
      <c r="P6" s="15"/>
      <c r="Q6" s="14" t="s">
        <v>13</v>
      </c>
      <c r="R6" s="16"/>
      <c r="S6" s="14" t="s">
        <v>14</v>
      </c>
      <c r="T6" s="16"/>
    </row>
    <row r="7" spans="1:20" ht="12.75">
      <c r="A7" s="24"/>
      <c r="B7" s="27" t="s">
        <v>15</v>
      </c>
      <c r="C7" s="17"/>
      <c r="D7" s="19"/>
      <c r="E7" s="17" t="s">
        <v>16</v>
      </c>
      <c r="F7" s="19"/>
      <c r="G7" s="18" t="s">
        <v>17</v>
      </c>
      <c r="H7" s="18"/>
      <c r="I7" s="17" t="s">
        <v>18</v>
      </c>
      <c r="J7" s="19"/>
      <c r="K7" s="17"/>
      <c r="L7" s="19"/>
      <c r="M7" s="17"/>
      <c r="N7" s="19"/>
      <c r="O7" s="18" t="s">
        <v>19</v>
      </c>
      <c r="P7" s="18"/>
      <c r="Q7" s="17"/>
      <c r="R7" s="19"/>
      <c r="S7" s="17"/>
      <c r="T7" s="19"/>
    </row>
    <row r="8" spans="1:20" ht="12.75">
      <c r="A8" s="24"/>
      <c r="B8" s="27" t="s">
        <v>20</v>
      </c>
      <c r="C8" s="17" t="s">
        <v>21</v>
      </c>
      <c r="D8" s="19"/>
      <c r="E8" s="17" t="s">
        <v>22</v>
      </c>
      <c r="F8" s="19"/>
      <c r="G8" s="18"/>
      <c r="H8" s="18"/>
      <c r="I8" s="17"/>
      <c r="J8" s="19"/>
      <c r="K8" s="17"/>
      <c r="L8" s="19"/>
      <c r="M8" s="17"/>
      <c r="N8" s="19"/>
      <c r="O8" s="18"/>
      <c r="P8" s="18"/>
      <c r="Q8" s="17"/>
      <c r="R8" s="19"/>
      <c r="S8" s="17"/>
      <c r="T8" s="19"/>
    </row>
    <row r="9" spans="1:20" ht="12.75">
      <c r="A9" s="24"/>
      <c r="B9" s="24" t="s">
        <v>23</v>
      </c>
      <c r="C9" s="17"/>
      <c r="D9" s="19"/>
      <c r="E9" s="17" t="s">
        <v>24</v>
      </c>
      <c r="F9" s="19"/>
      <c r="G9" s="18" t="s">
        <v>25</v>
      </c>
      <c r="H9" s="18"/>
      <c r="I9" s="17" t="s">
        <v>25</v>
      </c>
      <c r="J9" s="19"/>
      <c r="K9" s="17" t="s">
        <v>26</v>
      </c>
      <c r="L9" s="19"/>
      <c r="M9" s="17" t="s">
        <v>25</v>
      </c>
      <c r="N9" s="19"/>
      <c r="O9" s="18" t="s">
        <v>25</v>
      </c>
      <c r="P9" s="18"/>
      <c r="Q9" s="17" t="s">
        <v>25</v>
      </c>
      <c r="R9" s="19"/>
      <c r="S9" s="17" t="s">
        <v>25</v>
      </c>
      <c r="T9" s="19"/>
    </row>
    <row r="10" spans="1:20" ht="12.75">
      <c r="A10" s="24"/>
      <c r="B10" s="24" t="s">
        <v>27</v>
      </c>
      <c r="C10" s="17"/>
      <c r="D10" s="19"/>
      <c r="E10" s="17" t="s">
        <v>28</v>
      </c>
      <c r="F10" s="19"/>
      <c r="G10" s="18" t="s">
        <v>29</v>
      </c>
      <c r="H10" s="18"/>
      <c r="I10" s="17" t="s">
        <v>29</v>
      </c>
      <c r="J10" s="19"/>
      <c r="K10" s="17" t="s">
        <v>29</v>
      </c>
      <c r="L10" s="19"/>
      <c r="M10" s="17" t="s">
        <v>29</v>
      </c>
      <c r="N10" s="19"/>
      <c r="O10" s="18" t="s">
        <v>29</v>
      </c>
      <c r="P10" s="18"/>
      <c r="Q10" s="17" t="s">
        <v>29</v>
      </c>
      <c r="R10" s="19"/>
      <c r="S10" s="17" t="s">
        <v>29</v>
      </c>
      <c r="T10" s="19"/>
    </row>
    <row r="11" spans="1:20" ht="12.75">
      <c r="A11" s="24"/>
      <c r="B11" s="18" t="s">
        <v>30</v>
      </c>
      <c r="C11" s="17"/>
      <c r="D11" s="19"/>
      <c r="E11" s="17"/>
      <c r="F11" s="19"/>
      <c r="G11" s="18"/>
      <c r="H11" s="18"/>
      <c r="I11" s="17"/>
      <c r="J11" s="19"/>
      <c r="K11" s="17"/>
      <c r="L11" s="19"/>
      <c r="M11" s="17"/>
      <c r="N11" s="19"/>
      <c r="O11" s="18"/>
      <c r="P11" s="18"/>
      <c r="Q11" s="17"/>
      <c r="R11" s="19"/>
      <c r="S11" s="17"/>
      <c r="T11" s="19"/>
    </row>
    <row r="12" spans="1:20" ht="12.75">
      <c r="A12" s="25"/>
      <c r="B12" s="21"/>
      <c r="C12" s="20"/>
      <c r="D12" s="22"/>
      <c r="E12" s="20"/>
      <c r="F12" s="22"/>
      <c r="G12" s="21"/>
      <c r="H12" s="21"/>
      <c r="I12" s="20"/>
      <c r="J12" s="22"/>
      <c r="K12" s="20"/>
      <c r="L12" s="22"/>
      <c r="M12" s="20"/>
      <c r="N12" s="22"/>
      <c r="O12" s="21"/>
      <c r="P12" s="21"/>
      <c r="Q12" s="20"/>
      <c r="R12" s="22"/>
      <c r="S12" s="20"/>
      <c r="T12" s="22"/>
    </row>
    <row r="13" spans="1:20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28"/>
      <c r="B14" s="28"/>
      <c r="C14" s="28">
        <v>2000</v>
      </c>
      <c r="D14" s="28">
        <v>2001</v>
      </c>
      <c r="E14" s="28">
        <v>2000</v>
      </c>
      <c r="F14" s="28">
        <v>2001</v>
      </c>
      <c r="G14" s="28">
        <v>2000</v>
      </c>
      <c r="H14" s="28">
        <v>2001</v>
      </c>
      <c r="I14" s="28">
        <v>2000</v>
      </c>
      <c r="J14" s="28">
        <v>2001</v>
      </c>
      <c r="K14" s="28">
        <v>2000</v>
      </c>
      <c r="L14" s="28">
        <v>2001</v>
      </c>
      <c r="M14" s="28">
        <v>2000</v>
      </c>
      <c r="N14" s="28">
        <v>2001</v>
      </c>
      <c r="O14" s="28">
        <v>2000</v>
      </c>
      <c r="P14" s="28">
        <v>2001</v>
      </c>
      <c r="Q14" s="28">
        <v>2000</v>
      </c>
      <c r="R14" s="28">
        <v>2001</v>
      </c>
      <c r="S14" s="28">
        <v>2000</v>
      </c>
      <c r="T14" s="28">
        <v>2001</v>
      </c>
    </row>
    <row r="15" spans="1:20" ht="12.7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29">
        <v>16</v>
      </c>
      <c r="Q15" s="29">
        <v>17</v>
      </c>
      <c r="R15" s="29">
        <v>18</v>
      </c>
      <c r="S15" s="29">
        <v>19</v>
      </c>
      <c r="T15" s="29">
        <v>20</v>
      </c>
    </row>
    <row r="16" spans="1:20" ht="16.5" customHeight="1">
      <c r="A16" s="68" t="s">
        <v>31</v>
      </c>
      <c r="B16" s="69"/>
      <c r="C16" s="11"/>
      <c r="D16" s="11"/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  <c r="J16" s="12" t="s">
        <v>32</v>
      </c>
      <c r="K16" s="12" t="s">
        <v>32</v>
      </c>
      <c r="L16" s="12" t="s">
        <v>32</v>
      </c>
      <c r="M16" s="12" t="s">
        <v>32</v>
      </c>
      <c r="N16" s="56" t="s">
        <v>32</v>
      </c>
      <c r="O16" s="35" t="s">
        <v>32</v>
      </c>
      <c r="P16" s="35"/>
      <c r="Q16" s="35" t="s">
        <v>32</v>
      </c>
      <c r="R16" s="35" t="s">
        <v>32</v>
      </c>
      <c r="S16" s="35" t="s">
        <v>32</v>
      </c>
      <c r="T16" s="35" t="s">
        <v>32</v>
      </c>
    </row>
    <row r="17" spans="1:20" ht="12.75" customHeight="1">
      <c r="A17" s="30" t="s">
        <v>33</v>
      </c>
      <c r="B17" s="32" t="s">
        <v>34</v>
      </c>
      <c r="C17" s="40">
        <f>SUM(G17,I17,K17,M17,O17,Q17,S17)</f>
        <v>927522</v>
      </c>
      <c r="D17" s="33">
        <f>SUM(H17,J17,L17,N17,P17,R17,T17)</f>
        <v>924381</v>
      </c>
      <c r="E17" s="40">
        <f>SUM(G18,I18,K18,M18,O18,Q18,S18)</f>
        <v>314017</v>
      </c>
      <c r="F17" s="33">
        <f>SUM(H18,J18,L18,N18,P18,R18,T18)</f>
        <v>301632</v>
      </c>
      <c r="G17" s="52">
        <v>8914</v>
      </c>
      <c r="H17" s="53">
        <v>8914</v>
      </c>
      <c r="I17" s="52"/>
      <c r="J17" s="52"/>
      <c r="K17" s="52">
        <v>640167</v>
      </c>
      <c r="L17" s="52">
        <v>640167</v>
      </c>
      <c r="M17" s="52">
        <v>275300</v>
      </c>
      <c r="N17" s="52">
        <v>275300</v>
      </c>
      <c r="O17" s="70"/>
      <c r="P17" s="52"/>
      <c r="Q17" s="53">
        <v>3141</v>
      </c>
      <c r="R17" s="52"/>
      <c r="S17" s="53"/>
      <c r="T17" s="52"/>
    </row>
    <row r="18" spans="1:20" ht="12.75" customHeight="1">
      <c r="A18" s="31"/>
      <c r="B18" s="39"/>
      <c r="C18" s="41"/>
      <c r="D18" s="37"/>
      <c r="E18" s="41"/>
      <c r="F18" s="37"/>
      <c r="G18" s="41">
        <v>3566</v>
      </c>
      <c r="H18" s="37">
        <v>3566</v>
      </c>
      <c r="I18" s="41"/>
      <c r="J18" s="41"/>
      <c r="K18" s="41">
        <v>256066</v>
      </c>
      <c r="L18" s="41">
        <v>256066</v>
      </c>
      <c r="M18" s="41">
        <v>42000</v>
      </c>
      <c r="N18" s="41">
        <v>42000</v>
      </c>
      <c r="O18" s="48"/>
      <c r="P18" s="41"/>
      <c r="Q18" s="37">
        <v>12385</v>
      </c>
      <c r="R18" s="41"/>
      <c r="S18" s="37"/>
      <c r="T18" s="41"/>
    </row>
    <row r="19" spans="1:20" ht="12.75" customHeight="1">
      <c r="A19" s="30" t="s">
        <v>35</v>
      </c>
      <c r="B19" s="34" t="s">
        <v>34</v>
      </c>
      <c r="C19" s="42">
        <f>SUM(G19,I19,K19,M19,O19,Q19,S19)</f>
        <v>230000</v>
      </c>
      <c r="D19" s="35">
        <f>SUM(H19,J19,L19,N19,P19,R19,T19)</f>
        <v>230000</v>
      </c>
      <c r="E19" s="42">
        <f>SUM(G20,I20,K20,M20,O20,Q20,S20)</f>
        <v>575000</v>
      </c>
      <c r="F19" s="35">
        <f>SUM(H20,J20,L20,N20,P20,R20,T20)</f>
        <v>575000</v>
      </c>
      <c r="G19" s="51">
        <v>230000</v>
      </c>
      <c r="H19" s="50">
        <v>230000</v>
      </c>
      <c r="I19" s="51"/>
      <c r="J19" s="51"/>
      <c r="K19" s="51"/>
      <c r="L19" s="51"/>
      <c r="M19" s="51"/>
      <c r="N19" s="51"/>
      <c r="O19" s="50"/>
      <c r="P19" s="51"/>
      <c r="Q19" s="50"/>
      <c r="R19" s="51"/>
      <c r="S19" s="50"/>
      <c r="T19" s="51"/>
    </row>
    <row r="20" spans="1:20" ht="12.75" customHeight="1">
      <c r="A20" s="31"/>
      <c r="B20" s="39"/>
      <c r="C20" s="41"/>
      <c r="D20" s="37"/>
      <c r="E20" s="41"/>
      <c r="F20" s="37"/>
      <c r="G20" s="41">
        <v>575000</v>
      </c>
      <c r="H20" s="37">
        <v>575000</v>
      </c>
      <c r="I20" s="41"/>
      <c r="J20" s="41"/>
      <c r="K20" s="41"/>
      <c r="L20" s="41"/>
      <c r="M20" s="41"/>
      <c r="N20" s="41"/>
      <c r="O20" s="37"/>
      <c r="P20" s="41"/>
      <c r="Q20" s="37"/>
      <c r="R20" s="41"/>
      <c r="S20" s="37"/>
      <c r="T20" s="41"/>
    </row>
    <row r="21" spans="1:20" ht="12.75" customHeight="1">
      <c r="A21" s="30" t="s">
        <v>36</v>
      </c>
      <c r="B21" s="34" t="s">
        <v>34</v>
      </c>
      <c r="C21" s="42">
        <f>SUM(G21,I21,K21,M21,O21,Q21,S21)</f>
        <v>160000</v>
      </c>
      <c r="D21" s="35">
        <f>SUM(H21,J21,L21,N21,P21,R21,T21)</f>
        <v>160000</v>
      </c>
      <c r="E21" s="42">
        <f>SUM(G22,I22,K22,M22,O22,Q22,S22)</f>
        <v>400000</v>
      </c>
      <c r="F21" s="35">
        <f>SUM(H22,J22,L22,N22,P22,R22,T22)</f>
        <v>400000</v>
      </c>
      <c r="G21" s="51">
        <v>160000</v>
      </c>
      <c r="H21" s="50">
        <v>160000</v>
      </c>
      <c r="I21" s="51"/>
      <c r="J21" s="51"/>
      <c r="K21" s="51"/>
      <c r="L21" s="51"/>
      <c r="M21" s="51"/>
      <c r="N21" s="51"/>
      <c r="O21" s="50"/>
      <c r="P21" s="51"/>
      <c r="Q21" s="50"/>
      <c r="R21" s="51"/>
      <c r="S21" s="50"/>
      <c r="T21" s="51"/>
    </row>
    <row r="22" spans="1:20" ht="12.75" customHeight="1">
      <c r="A22" s="31" t="s">
        <v>37</v>
      </c>
      <c r="B22" s="39"/>
      <c r="C22" s="41"/>
      <c r="D22" s="37"/>
      <c r="E22" s="41"/>
      <c r="F22" s="37"/>
      <c r="G22" s="41">
        <v>400000</v>
      </c>
      <c r="H22" s="37">
        <v>400000</v>
      </c>
      <c r="I22" s="41"/>
      <c r="J22" s="41"/>
      <c r="K22" s="41"/>
      <c r="L22" s="41"/>
      <c r="M22" s="41"/>
      <c r="N22" s="41"/>
      <c r="O22" s="37"/>
      <c r="P22" s="41"/>
      <c r="Q22" s="37"/>
      <c r="R22" s="41"/>
      <c r="S22" s="37"/>
      <c r="T22" s="41"/>
    </row>
    <row r="23" spans="1:20" ht="12.75" customHeight="1">
      <c r="A23" s="30" t="s">
        <v>38</v>
      </c>
      <c r="B23" s="34" t="s">
        <v>34</v>
      </c>
      <c r="C23" s="42">
        <f>SUM(G23,I23,K23,M23,O23,Q23,S23)</f>
        <v>377221</v>
      </c>
      <c r="D23" s="35">
        <f>SUM(H23,J23,L23,N23,P23,R23,T23)</f>
        <v>377221</v>
      </c>
      <c r="E23" s="42">
        <f>SUM(G24,I24,K24,M24,O24,Q24,S24)</f>
        <v>37732</v>
      </c>
      <c r="F23" s="35">
        <f>SUM(H24,J24,L24,N24,P24,R24,T24)</f>
        <v>37732</v>
      </c>
      <c r="G23" s="51"/>
      <c r="H23" s="50"/>
      <c r="I23" s="51"/>
      <c r="J23" s="51"/>
      <c r="K23" s="51"/>
      <c r="L23" s="51"/>
      <c r="M23" s="51">
        <v>377221</v>
      </c>
      <c r="N23" s="51">
        <v>377221</v>
      </c>
      <c r="O23" s="50"/>
      <c r="P23" s="51"/>
      <c r="Q23" s="50"/>
      <c r="R23" s="51"/>
      <c r="S23" s="50"/>
      <c r="T23" s="51"/>
    </row>
    <row r="24" spans="1:20" ht="12.75" customHeight="1">
      <c r="A24" s="31"/>
      <c r="B24" s="39"/>
      <c r="C24" s="41"/>
      <c r="D24" s="37"/>
      <c r="E24" s="41"/>
      <c r="F24" s="37"/>
      <c r="G24" s="41"/>
      <c r="H24" s="37"/>
      <c r="I24" s="41"/>
      <c r="J24" s="41"/>
      <c r="K24" s="41"/>
      <c r="L24" s="41"/>
      <c r="M24" s="41">
        <v>37732</v>
      </c>
      <c r="N24" s="41">
        <v>37732</v>
      </c>
      <c r="O24" s="37"/>
      <c r="P24" s="41"/>
      <c r="Q24" s="37"/>
      <c r="R24" s="41"/>
      <c r="S24" s="37"/>
      <c r="T24" s="55"/>
    </row>
    <row r="25" spans="1:20" ht="12.75" customHeight="1">
      <c r="A25" s="30" t="s">
        <v>39</v>
      </c>
      <c r="B25" s="34" t="s">
        <v>34</v>
      </c>
      <c r="C25" s="42">
        <f>SUM(G25,I25,K25,M25,O25,Q25,S25)</f>
        <v>93609</v>
      </c>
      <c r="D25" s="35">
        <f>SUM(H25,J25,L25,N25,P25,R25,T25)</f>
        <v>93609</v>
      </c>
      <c r="E25" s="42">
        <f>SUM(G26,I26,K26,M26,O26,Q26,S26)</f>
        <v>275612</v>
      </c>
      <c r="F25" s="35">
        <f>SUM(H26,J26,L26,N26,P26,R26,T26)</f>
        <v>275612</v>
      </c>
      <c r="G25" s="51">
        <v>93609</v>
      </c>
      <c r="H25" s="50">
        <v>93609</v>
      </c>
      <c r="I25" s="51"/>
      <c r="J25" s="51"/>
      <c r="K25" s="51"/>
      <c r="L25" s="51"/>
      <c r="M25" s="51"/>
      <c r="N25" s="51"/>
      <c r="O25" s="50"/>
      <c r="P25" s="51"/>
      <c r="Q25" s="50"/>
      <c r="R25" s="51"/>
      <c r="S25" s="50"/>
      <c r="T25" s="51"/>
    </row>
    <row r="26" spans="1:20" ht="12.75" customHeight="1">
      <c r="A26" s="31"/>
      <c r="B26" s="39"/>
      <c r="C26" s="41"/>
      <c r="D26" s="37"/>
      <c r="E26" s="41"/>
      <c r="F26" s="37"/>
      <c r="G26" s="41">
        <v>275612</v>
      </c>
      <c r="H26" s="37">
        <v>275612</v>
      </c>
      <c r="I26" s="41"/>
      <c r="J26" s="41"/>
      <c r="K26" s="41"/>
      <c r="L26" s="41"/>
      <c r="M26" s="41"/>
      <c r="N26" s="41"/>
      <c r="O26" s="37"/>
      <c r="P26" s="41"/>
      <c r="Q26" s="37"/>
      <c r="R26" s="41"/>
      <c r="S26" s="37"/>
      <c r="T26" s="41"/>
    </row>
    <row r="27" spans="1:20" ht="12.75" customHeight="1">
      <c r="A27" s="30" t="s">
        <v>40</v>
      </c>
      <c r="B27" s="34" t="s">
        <v>34</v>
      </c>
      <c r="C27" s="42">
        <f>SUM(G27,I27,K27,M27,O27,Q27,S27)</f>
        <v>437304</v>
      </c>
      <c r="D27" s="35">
        <f>SUM(H27,J27,L27,N27,P27,R27,T27)</f>
        <v>306685</v>
      </c>
      <c r="E27" s="42">
        <f>SUM(G28,I28,K28,M28,O28,Q28,S28)</f>
        <v>7724831</v>
      </c>
      <c r="F27" s="35">
        <f>SUM(H28,J28,L28,N28,P28,R28,T28)</f>
        <v>6892702</v>
      </c>
      <c r="G27" s="51">
        <v>138280</v>
      </c>
      <c r="H27" s="50">
        <v>120527</v>
      </c>
      <c r="I27" s="51"/>
      <c r="J27" s="51"/>
      <c r="K27" s="51"/>
      <c r="L27" s="51"/>
      <c r="M27" s="51">
        <v>168405</v>
      </c>
      <c r="N27" s="51">
        <v>120405</v>
      </c>
      <c r="O27" s="50"/>
      <c r="P27" s="51"/>
      <c r="Q27" s="50">
        <v>3453</v>
      </c>
      <c r="R27" s="51">
        <v>17753</v>
      </c>
      <c r="S27" s="54">
        <v>127166</v>
      </c>
      <c r="T27" s="51">
        <v>48000</v>
      </c>
    </row>
    <row r="28" spans="1:20" ht="12.75" customHeight="1">
      <c r="A28" s="31"/>
      <c r="B28" s="39"/>
      <c r="C28" s="41"/>
      <c r="D28" s="37"/>
      <c r="E28" s="41"/>
      <c r="F28" s="37"/>
      <c r="G28" s="41">
        <v>1516702</v>
      </c>
      <c r="H28" s="37">
        <v>1383571</v>
      </c>
      <c r="I28" s="41"/>
      <c r="J28" s="41"/>
      <c r="K28" s="41"/>
      <c r="L28" s="41"/>
      <c r="M28" s="41">
        <v>5391148</v>
      </c>
      <c r="N28" s="41">
        <v>3840000</v>
      </c>
      <c r="O28" s="37"/>
      <c r="P28" s="41"/>
      <c r="Q28" s="37">
        <v>53985</v>
      </c>
      <c r="R28" s="41">
        <v>133131</v>
      </c>
      <c r="S28" s="48">
        <v>762996</v>
      </c>
      <c r="T28" s="41">
        <v>1536000</v>
      </c>
    </row>
    <row r="29" spans="1:20" ht="12.75" customHeight="1">
      <c r="A29" s="30" t="s">
        <v>41</v>
      </c>
      <c r="B29" s="34" t="s">
        <v>34</v>
      </c>
      <c r="C29" s="42">
        <f>SUM(G29,I29,K29,M29,O29,Q29,S29)</f>
        <v>719538</v>
      </c>
      <c r="D29" s="35">
        <f>SUM(H29,J29,L29,N29,P29,R29,T29)</f>
        <v>661449</v>
      </c>
      <c r="E29" s="42">
        <f>SUM(G30,I30,K30,M30,O30,Q30,S30)</f>
        <v>28625602</v>
      </c>
      <c r="F29" s="35">
        <f>SUM(H30,J30,L30,N30,P30,R30,T30)</f>
        <v>28346704</v>
      </c>
      <c r="G29" s="51">
        <v>79989</v>
      </c>
      <c r="H29" s="50">
        <v>24566</v>
      </c>
      <c r="I29" s="51">
        <v>461790</v>
      </c>
      <c r="J29" s="51">
        <v>461790</v>
      </c>
      <c r="K29" s="51">
        <v>38392</v>
      </c>
      <c r="L29" s="51">
        <v>38392</v>
      </c>
      <c r="M29" s="51">
        <v>81278</v>
      </c>
      <c r="N29" s="51">
        <v>60278</v>
      </c>
      <c r="O29" s="73">
        <v>16533</v>
      </c>
      <c r="P29" s="74"/>
      <c r="Q29" s="50">
        <v>7077</v>
      </c>
      <c r="R29" s="51">
        <v>55423</v>
      </c>
      <c r="S29" s="54">
        <v>34479</v>
      </c>
      <c r="T29" s="51">
        <v>21000</v>
      </c>
    </row>
    <row r="30" spans="1:20" ht="12.75" customHeight="1">
      <c r="A30" s="31"/>
      <c r="B30" s="39"/>
      <c r="C30" s="41"/>
      <c r="D30" s="37"/>
      <c r="E30" s="41"/>
      <c r="F30" s="37"/>
      <c r="G30" s="41">
        <v>1705244</v>
      </c>
      <c r="H30" s="37">
        <v>852686</v>
      </c>
      <c r="I30" s="41">
        <v>23089500</v>
      </c>
      <c r="J30" s="41">
        <v>23089500</v>
      </c>
      <c r="K30" s="41">
        <v>191960</v>
      </c>
      <c r="L30" s="41">
        <v>191960</v>
      </c>
      <c r="M30" s="41">
        <v>3251120</v>
      </c>
      <c r="N30" s="41">
        <v>2400000</v>
      </c>
      <c r="O30" s="72">
        <v>47615</v>
      </c>
      <c r="P30" s="44"/>
      <c r="Q30" s="37">
        <v>98810</v>
      </c>
      <c r="R30" s="41">
        <v>972558</v>
      </c>
      <c r="S30" s="48">
        <v>241353</v>
      </c>
      <c r="T30" s="41">
        <v>840000</v>
      </c>
    </row>
    <row r="31" spans="1:20" ht="12.75" customHeight="1">
      <c r="A31" s="30" t="s">
        <v>42</v>
      </c>
      <c r="B31" s="34" t="s">
        <v>34</v>
      </c>
      <c r="C31" s="43">
        <f>SUM(G31,I31,K31,M31,O31,Q31,S31)</f>
        <v>2688028</v>
      </c>
      <c r="D31" s="35">
        <f>SUM(H31,J31,L31,N31,P31,R31,T31)</f>
        <v>2680887</v>
      </c>
      <c r="E31" s="42">
        <f>SUM(G32,I32,K32,M32,O32,Q32,S32)</f>
        <v>10962049</v>
      </c>
      <c r="F31" s="35">
        <f>SUM(H32,J32,L32,N32,P32,R32,T32)</f>
        <v>10912197</v>
      </c>
      <c r="G31" s="51">
        <v>2114732</v>
      </c>
      <c r="H31" s="50">
        <v>2111529</v>
      </c>
      <c r="I31" s="51"/>
      <c r="J31" s="51"/>
      <c r="K31" s="51">
        <v>554905</v>
      </c>
      <c r="L31" s="51">
        <v>554905</v>
      </c>
      <c r="M31" s="51">
        <v>11250</v>
      </c>
      <c r="N31" s="51">
        <v>9000</v>
      </c>
      <c r="O31" s="50">
        <v>192</v>
      </c>
      <c r="P31" s="75"/>
      <c r="Q31" s="50">
        <v>5421</v>
      </c>
      <c r="R31" s="51">
        <v>3203</v>
      </c>
      <c r="S31" s="54">
        <v>1528</v>
      </c>
      <c r="T31" s="51">
        <v>2250</v>
      </c>
    </row>
    <row r="32" spans="1:20" ht="12.75" customHeight="1">
      <c r="A32" s="31"/>
      <c r="B32" s="36"/>
      <c r="C32" s="41"/>
      <c r="D32" s="37"/>
      <c r="E32" s="41"/>
      <c r="F32" s="37"/>
      <c r="G32" s="41">
        <v>8881874</v>
      </c>
      <c r="H32" s="37">
        <v>8868422</v>
      </c>
      <c r="I32" s="41"/>
      <c r="J32" s="41"/>
      <c r="K32" s="41">
        <v>1664715</v>
      </c>
      <c r="L32" s="41">
        <v>1664715</v>
      </c>
      <c r="M32" s="41">
        <v>315000</v>
      </c>
      <c r="N32" s="41">
        <v>252000</v>
      </c>
      <c r="O32" s="37">
        <v>3000</v>
      </c>
      <c r="P32" s="44"/>
      <c r="Q32" s="37">
        <v>88292</v>
      </c>
      <c r="R32" s="41">
        <v>64060</v>
      </c>
      <c r="S32" s="48">
        <v>9168</v>
      </c>
      <c r="T32" s="41">
        <v>63000</v>
      </c>
    </row>
    <row r="33" spans="1:20" ht="12.75" customHeight="1">
      <c r="A33" s="30" t="s">
        <v>43</v>
      </c>
      <c r="B33" s="57"/>
      <c r="C33" s="59">
        <f>SUM(C17,C19,C21,C23,C25,C27,C29,C31)</f>
        <v>5633222</v>
      </c>
      <c r="D33" s="59">
        <f>SUM(D17,D19,D21,D23,D25,D27,D29,D31)</f>
        <v>5434232</v>
      </c>
      <c r="E33" s="59"/>
      <c r="F33" s="59"/>
      <c r="G33" s="61">
        <f aca="true" t="shared" si="0" ref="G33:T34">SUM(G17,G19,G21,G23,G25,G27,G29,G31)</f>
        <v>2825524</v>
      </c>
      <c r="H33" s="61">
        <f t="shared" si="0"/>
        <v>2749145</v>
      </c>
      <c r="I33" s="61">
        <f t="shared" si="0"/>
        <v>461790</v>
      </c>
      <c r="J33" s="61">
        <f t="shared" si="0"/>
        <v>461790</v>
      </c>
      <c r="K33" s="61">
        <f t="shared" si="0"/>
        <v>1233464</v>
      </c>
      <c r="L33" s="61">
        <f t="shared" si="0"/>
        <v>1233464</v>
      </c>
      <c r="M33" s="61">
        <f t="shared" si="0"/>
        <v>913454</v>
      </c>
      <c r="N33" s="61">
        <f t="shared" si="0"/>
        <v>842204</v>
      </c>
      <c r="O33" s="61">
        <f t="shared" si="0"/>
        <v>16725</v>
      </c>
      <c r="P33" s="62">
        <f t="shared" si="0"/>
        <v>0</v>
      </c>
      <c r="Q33" s="61">
        <f t="shared" si="0"/>
        <v>19092</v>
      </c>
      <c r="R33" s="61">
        <f t="shared" si="0"/>
        <v>76379</v>
      </c>
      <c r="S33" s="61">
        <f t="shared" si="0"/>
        <v>163173</v>
      </c>
      <c r="T33" s="61">
        <f t="shared" si="0"/>
        <v>71250</v>
      </c>
    </row>
    <row r="34" spans="1:20" ht="12.75" customHeight="1">
      <c r="A34" s="31" t="s">
        <v>44</v>
      </c>
      <c r="B34" s="58"/>
      <c r="C34" s="60"/>
      <c r="D34" s="60"/>
      <c r="E34" s="60">
        <f>SUM(E17,E19,E21,E23,E25,E27,E29,E31)</f>
        <v>48914843</v>
      </c>
      <c r="F34" s="60">
        <f>SUM(F17,F19,F21,F23,F25,F27,F29,F31)</f>
        <v>47741579</v>
      </c>
      <c r="G34" s="60">
        <f t="shared" si="0"/>
        <v>13357998</v>
      </c>
      <c r="H34" s="60">
        <f t="shared" si="0"/>
        <v>12358857</v>
      </c>
      <c r="I34" s="60">
        <f t="shared" si="0"/>
        <v>23089500</v>
      </c>
      <c r="J34" s="60">
        <f t="shared" si="0"/>
        <v>23089500</v>
      </c>
      <c r="K34" s="60">
        <f t="shared" si="0"/>
        <v>2112741</v>
      </c>
      <c r="L34" s="60">
        <f t="shared" si="0"/>
        <v>2112741</v>
      </c>
      <c r="M34" s="60">
        <f t="shared" si="0"/>
        <v>9037000</v>
      </c>
      <c r="N34" s="60">
        <f t="shared" si="0"/>
        <v>6571732</v>
      </c>
      <c r="O34" s="60">
        <f t="shared" si="0"/>
        <v>50615</v>
      </c>
      <c r="P34" s="63">
        <f t="shared" si="0"/>
        <v>0</v>
      </c>
      <c r="Q34" s="60">
        <f t="shared" si="0"/>
        <v>253472</v>
      </c>
      <c r="R34" s="60">
        <f t="shared" si="0"/>
        <v>1169749</v>
      </c>
      <c r="S34" s="60">
        <f t="shared" si="0"/>
        <v>1013517</v>
      </c>
      <c r="T34" s="60">
        <f t="shared" si="0"/>
        <v>2439000</v>
      </c>
    </row>
    <row r="35" spans="1:20" ht="16.5" customHeight="1">
      <c r="A35" s="68" t="s">
        <v>45</v>
      </c>
      <c r="B35" s="69"/>
      <c r="C35" s="35" t="s">
        <v>32</v>
      </c>
      <c r="D35" s="35" t="s">
        <v>32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2.75" customHeight="1">
      <c r="A36" s="30" t="s">
        <v>46</v>
      </c>
      <c r="B36" s="32" t="s">
        <v>47</v>
      </c>
      <c r="C36" s="77"/>
      <c r="D36" s="78"/>
      <c r="E36" s="79"/>
      <c r="F36" s="78"/>
      <c r="G36" s="52"/>
      <c r="H36" s="76"/>
      <c r="I36" s="53"/>
      <c r="J36" s="52"/>
      <c r="K36" s="52"/>
      <c r="L36" s="53"/>
      <c r="M36" s="52"/>
      <c r="N36" s="53"/>
      <c r="O36" s="52"/>
      <c r="P36" s="53"/>
      <c r="Q36" s="52"/>
      <c r="R36" s="71"/>
      <c r="S36" s="52"/>
      <c r="T36" s="52"/>
    </row>
    <row r="37" spans="1:20" ht="12.75" customHeight="1">
      <c r="A37" s="31"/>
      <c r="B37" s="39"/>
      <c r="C37" s="41"/>
      <c r="D37" s="37"/>
      <c r="E37" s="41"/>
      <c r="F37" s="37"/>
      <c r="G37" s="41"/>
      <c r="H37" s="41"/>
      <c r="I37" s="41"/>
      <c r="J37" s="41"/>
      <c r="K37" s="41"/>
      <c r="L37" s="37"/>
      <c r="M37" s="41"/>
      <c r="N37" s="37"/>
      <c r="O37" s="41"/>
      <c r="P37" s="37"/>
      <c r="Q37" s="41"/>
      <c r="R37" s="38"/>
      <c r="S37" s="41"/>
      <c r="T37" s="41"/>
    </row>
    <row r="38" spans="1:20" ht="12.75" customHeight="1">
      <c r="A38" s="30" t="s">
        <v>48</v>
      </c>
      <c r="B38" s="32"/>
      <c r="C38" s="40">
        <v>6</v>
      </c>
      <c r="D38" s="33">
        <v>8</v>
      </c>
      <c r="E38" s="40">
        <v>12978</v>
      </c>
      <c r="F38" s="33">
        <v>469500</v>
      </c>
      <c r="G38" s="52"/>
      <c r="H38" s="53"/>
      <c r="I38" s="52"/>
      <c r="J38" s="52"/>
      <c r="K38" s="52"/>
      <c r="L38" s="53"/>
      <c r="M38" s="52"/>
      <c r="N38" s="53"/>
      <c r="O38" s="52"/>
      <c r="P38" s="53"/>
      <c r="Q38" s="52">
        <v>6</v>
      </c>
      <c r="R38" s="53">
        <v>8</v>
      </c>
      <c r="S38" s="52"/>
      <c r="T38" s="52"/>
    </row>
    <row r="39" spans="1:20" ht="12.75" customHeight="1">
      <c r="A39" s="31"/>
      <c r="B39" s="39"/>
      <c r="C39" s="41"/>
      <c r="D39" s="37"/>
      <c r="E39" s="41"/>
      <c r="F39" s="37"/>
      <c r="G39" s="41"/>
      <c r="H39" s="37"/>
      <c r="I39" s="41"/>
      <c r="J39" s="41"/>
      <c r="K39" s="41"/>
      <c r="L39" s="37"/>
      <c r="M39" s="41"/>
      <c r="N39" s="37"/>
      <c r="O39" s="41"/>
      <c r="P39" s="37"/>
      <c r="Q39" s="41">
        <v>12978</v>
      </c>
      <c r="R39" s="37">
        <v>469500</v>
      </c>
      <c r="S39" s="55"/>
      <c r="T39" s="41"/>
    </row>
    <row r="40" spans="1:20" ht="12.75" customHeight="1">
      <c r="A40" s="30" t="s">
        <v>49</v>
      </c>
      <c r="B40" s="32" t="s">
        <v>47</v>
      </c>
      <c r="C40" s="40">
        <v>99</v>
      </c>
      <c r="D40" s="33">
        <v>20</v>
      </c>
      <c r="E40" s="40">
        <v>1764323</v>
      </c>
      <c r="F40" s="33">
        <v>40000</v>
      </c>
      <c r="G40" s="52"/>
      <c r="H40" s="53"/>
      <c r="I40" s="52"/>
      <c r="J40" s="52"/>
      <c r="K40" s="52"/>
      <c r="L40" s="53"/>
      <c r="M40" s="52"/>
      <c r="N40" s="53"/>
      <c r="O40" s="52">
        <v>16</v>
      </c>
      <c r="P40" s="53"/>
      <c r="Q40" s="52">
        <v>83</v>
      </c>
      <c r="R40" s="53">
        <v>20</v>
      </c>
      <c r="S40" s="52"/>
      <c r="T40" s="52"/>
    </row>
    <row r="41" spans="1:20" ht="12.75" customHeight="1">
      <c r="A41" s="31" t="s">
        <v>50</v>
      </c>
      <c r="B41" s="39"/>
      <c r="C41" s="41"/>
      <c r="D41" s="37"/>
      <c r="E41" s="41"/>
      <c r="F41" s="37"/>
      <c r="G41" s="41"/>
      <c r="H41" s="37"/>
      <c r="I41" s="41"/>
      <c r="J41" s="41"/>
      <c r="K41" s="41"/>
      <c r="L41" s="37"/>
      <c r="M41" s="41"/>
      <c r="N41" s="37"/>
      <c r="O41" s="41">
        <v>738000</v>
      </c>
      <c r="P41" s="37"/>
      <c r="Q41" s="41">
        <v>1026323</v>
      </c>
      <c r="R41" s="37">
        <v>40000</v>
      </c>
      <c r="S41" s="41"/>
      <c r="T41" s="41"/>
    </row>
    <row r="42" spans="1:20" ht="12.75" customHeight="1">
      <c r="A42" s="30" t="s">
        <v>51</v>
      </c>
      <c r="B42" s="32"/>
      <c r="C42" s="40"/>
      <c r="D42" s="33"/>
      <c r="E42" s="40"/>
      <c r="F42" s="33"/>
      <c r="G42" s="52"/>
      <c r="H42" s="53"/>
      <c r="I42" s="52"/>
      <c r="J42" s="52"/>
      <c r="K42" s="52"/>
      <c r="L42" s="53"/>
      <c r="M42" s="52"/>
      <c r="N42" s="53"/>
      <c r="O42" s="52"/>
      <c r="P42" s="53"/>
      <c r="Q42" s="52"/>
      <c r="R42" s="53"/>
      <c r="S42" s="52"/>
      <c r="T42" s="52"/>
    </row>
    <row r="43" spans="1:20" ht="12.75" customHeight="1">
      <c r="A43" s="31"/>
      <c r="B43" s="39"/>
      <c r="C43" s="41"/>
      <c r="D43" s="37"/>
      <c r="E43" s="41"/>
      <c r="F43" s="37"/>
      <c r="G43" s="41"/>
      <c r="H43" s="37"/>
      <c r="I43" s="41"/>
      <c r="J43" s="41"/>
      <c r="K43" s="41"/>
      <c r="L43" s="37"/>
      <c r="M43" s="41"/>
      <c r="N43" s="37"/>
      <c r="O43" s="41"/>
      <c r="P43" s="37"/>
      <c r="Q43" s="41"/>
      <c r="R43" s="37"/>
      <c r="S43" s="41"/>
      <c r="T43" s="41"/>
    </row>
    <row r="44" spans="1:20" ht="12.75" customHeight="1">
      <c r="A44" s="30" t="s">
        <v>52</v>
      </c>
      <c r="B44" s="32"/>
      <c r="C44" s="40"/>
      <c r="D44" s="33"/>
      <c r="E44" s="40"/>
      <c r="F44" s="33"/>
      <c r="G44" s="52"/>
      <c r="H44" s="53"/>
      <c r="I44" s="52"/>
      <c r="J44" s="52"/>
      <c r="K44" s="52"/>
      <c r="L44" s="53"/>
      <c r="M44" s="52"/>
      <c r="N44" s="53"/>
      <c r="O44" s="52"/>
      <c r="P44" s="53"/>
      <c r="Q44" s="52"/>
      <c r="R44" s="53"/>
      <c r="S44" s="52"/>
      <c r="T44" s="52"/>
    </row>
    <row r="45" spans="1:20" ht="12.75" customHeight="1">
      <c r="A45" s="31"/>
      <c r="B45" s="39"/>
      <c r="C45" s="41"/>
      <c r="D45" s="37"/>
      <c r="E45" s="41"/>
      <c r="F45" s="37"/>
      <c r="G45" s="41"/>
      <c r="H45" s="37"/>
      <c r="I45" s="41"/>
      <c r="J45" s="41"/>
      <c r="K45" s="41"/>
      <c r="L45" s="37"/>
      <c r="M45" s="41"/>
      <c r="N45" s="37"/>
      <c r="O45" s="41"/>
      <c r="P45" s="37"/>
      <c r="Q45" s="41"/>
      <c r="R45" s="37"/>
      <c r="S45" s="41"/>
      <c r="T45" s="41"/>
    </row>
    <row r="46" spans="1:20" ht="12.75" customHeight="1">
      <c r="A46" s="30" t="s">
        <v>53</v>
      </c>
      <c r="B46" s="32"/>
      <c r="C46" s="40"/>
      <c r="D46" s="33"/>
      <c r="E46" s="40"/>
      <c r="F46" s="33"/>
      <c r="G46" s="52"/>
      <c r="H46" s="53"/>
      <c r="I46" s="52"/>
      <c r="J46" s="52"/>
      <c r="K46" s="52"/>
      <c r="L46" s="53"/>
      <c r="M46" s="52"/>
      <c r="N46" s="53"/>
      <c r="O46" s="52"/>
      <c r="P46" s="53"/>
      <c r="Q46" s="52"/>
      <c r="R46" s="53"/>
      <c r="S46" s="52"/>
      <c r="T46" s="52"/>
    </row>
    <row r="47" spans="1:20" ht="12.75" customHeight="1">
      <c r="A47" s="31"/>
      <c r="B47" s="39"/>
      <c r="C47" s="41"/>
      <c r="D47" s="37"/>
      <c r="E47" s="41"/>
      <c r="F47" s="37"/>
      <c r="G47" s="41"/>
      <c r="H47" s="37"/>
      <c r="I47" s="41"/>
      <c r="J47" s="41"/>
      <c r="K47" s="41"/>
      <c r="L47" s="37"/>
      <c r="M47" s="41"/>
      <c r="N47" s="37"/>
      <c r="O47" s="41"/>
      <c r="P47" s="37"/>
      <c r="Q47" s="41"/>
      <c r="R47" s="37"/>
      <c r="S47" s="41"/>
      <c r="T47" s="41"/>
    </row>
    <row r="48" spans="1:20" ht="12.75" customHeight="1">
      <c r="A48" s="30" t="s">
        <v>54</v>
      </c>
      <c r="B48" s="32"/>
      <c r="C48" s="40"/>
      <c r="D48" s="40"/>
      <c r="E48" s="40"/>
      <c r="F48" s="33"/>
      <c r="G48" s="52"/>
      <c r="H48" s="53"/>
      <c r="I48" s="52"/>
      <c r="J48" s="52"/>
      <c r="K48" s="52"/>
      <c r="L48" s="53"/>
      <c r="M48" s="52"/>
      <c r="N48" s="53"/>
      <c r="O48" s="52"/>
      <c r="P48" s="53"/>
      <c r="Q48" s="52"/>
      <c r="R48" s="53"/>
      <c r="S48" s="52"/>
      <c r="T48" s="52"/>
    </row>
    <row r="49" spans="1:20" ht="12.75" customHeight="1">
      <c r="A49" s="31"/>
      <c r="B49" s="39"/>
      <c r="C49" s="41"/>
      <c r="D49" s="41"/>
      <c r="E49" s="41"/>
      <c r="F49" s="37"/>
      <c r="G49" s="41"/>
      <c r="H49" s="37"/>
      <c r="I49" s="41"/>
      <c r="J49" s="41"/>
      <c r="K49" s="41"/>
      <c r="L49" s="37"/>
      <c r="M49" s="41"/>
      <c r="N49" s="37"/>
      <c r="O49" s="41"/>
      <c r="P49" s="37"/>
      <c r="Q49" s="41"/>
      <c r="R49" s="37"/>
      <c r="S49" s="41"/>
      <c r="T49" s="41"/>
    </row>
    <row r="50" spans="1:20" ht="12.75" customHeight="1">
      <c r="A50" s="30" t="s">
        <v>43</v>
      </c>
      <c r="B50" s="32"/>
      <c r="C50" s="59">
        <f>SUM(C36,C38,C40,C42,C44,C46,C48)</f>
        <v>105</v>
      </c>
      <c r="D50" s="59">
        <f>SUM(D36,D38,D40,D42,D44,D46,D48)</f>
        <v>28</v>
      </c>
      <c r="E50" s="59"/>
      <c r="F50" s="59"/>
      <c r="G50" s="61">
        <f aca="true" t="shared" si="1" ref="G50:M51">SUM(G36,G38,G40,G42,G44,G46,G48)</f>
        <v>0</v>
      </c>
      <c r="H50" s="61">
        <f>SUM(I36,H38,H40,H42,H44,H46,H48)</f>
        <v>0</v>
      </c>
      <c r="I50" s="61">
        <f>SUM(I36,I38,I40,I42,I44,I46,I48)</f>
        <v>0</v>
      </c>
      <c r="J50" s="61">
        <f t="shared" si="1"/>
        <v>0</v>
      </c>
      <c r="K50" s="61">
        <f t="shared" si="1"/>
        <v>0</v>
      </c>
      <c r="L50" s="61">
        <f t="shared" si="1"/>
        <v>0</v>
      </c>
      <c r="M50" s="61">
        <f t="shared" si="1"/>
        <v>0</v>
      </c>
      <c r="N50" s="61">
        <f>SUM(N36,N38,N40,N42,N44,N46,N480)</f>
        <v>0</v>
      </c>
      <c r="O50" s="61">
        <f aca="true" t="shared" si="2" ref="O50:T51">SUM(O36,O38,O40,O42,O44,O46,O48)</f>
        <v>16</v>
      </c>
      <c r="P50" s="61">
        <f t="shared" si="2"/>
        <v>0</v>
      </c>
      <c r="Q50" s="61">
        <f t="shared" si="2"/>
        <v>89</v>
      </c>
      <c r="R50" s="61">
        <f t="shared" si="2"/>
        <v>28</v>
      </c>
      <c r="S50" s="61">
        <f t="shared" si="2"/>
        <v>0</v>
      </c>
      <c r="T50" s="61">
        <f t="shared" si="2"/>
        <v>0</v>
      </c>
    </row>
    <row r="51" spans="1:20" ht="12.75" customHeight="1">
      <c r="A51" s="31" t="s">
        <v>44</v>
      </c>
      <c r="B51" s="39"/>
      <c r="C51" s="60"/>
      <c r="D51" s="60"/>
      <c r="E51" s="60">
        <f>SUM(E36,E38,E40,E42,E44,E46,E48)</f>
        <v>1777301</v>
      </c>
      <c r="F51" s="60">
        <f>SUM(F36,F38,F40,F42,F44,F46,F48)</f>
        <v>509500</v>
      </c>
      <c r="G51" s="60">
        <f t="shared" si="1"/>
        <v>0</v>
      </c>
      <c r="H51" s="60">
        <f t="shared" si="1"/>
        <v>0</v>
      </c>
      <c r="I51" s="60">
        <f t="shared" si="1"/>
        <v>0</v>
      </c>
      <c r="J51" s="60">
        <f t="shared" si="1"/>
        <v>0</v>
      </c>
      <c r="K51" s="60">
        <f t="shared" si="1"/>
        <v>0</v>
      </c>
      <c r="L51" s="60">
        <f t="shared" si="1"/>
        <v>0</v>
      </c>
      <c r="M51" s="60">
        <f t="shared" si="1"/>
        <v>0</v>
      </c>
      <c r="N51" s="60">
        <f>SUM(N37,N39,N41,N43,N45,N47,N49)</f>
        <v>0</v>
      </c>
      <c r="O51" s="60">
        <f t="shared" si="2"/>
        <v>738000</v>
      </c>
      <c r="P51" s="60">
        <f t="shared" si="2"/>
        <v>0</v>
      </c>
      <c r="Q51" s="60">
        <f t="shared" si="2"/>
        <v>1039301</v>
      </c>
      <c r="R51" s="60">
        <f t="shared" si="2"/>
        <v>509500</v>
      </c>
      <c r="S51" s="60">
        <f t="shared" si="2"/>
        <v>0</v>
      </c>
      <c r="T51" s="60">
        <f t="shared" si="2"/>
        <v>0</v>
      </c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23" t="s">
        <v>4</v>
      </c>
      <c r="B58" s="26" t="s">
        <v>5</v>
      </c>
      <c r="C58" s="14" t="s">
        <v>6</v>
      </c>
      <c r="D58" s="16"/>
      <c r="E58" s="14" t="s">
        <v>7</v>
      </c>
      <c r="F58" s="16"/>
      <c r="G58" s="15" t="s">
        <v>8</v>
      </c>
      <c r="H58" s="15"/>
      <c r="I58" s="14" t="s">
        <v>9</v>
      </c>
      <c r="J58" s="16"/>
      <c r="K58" s="14" t="s">
        <v>10</v>
      </c>
      <c r="L58" s="16"/>
      <c r="M58" s="14" t="s">
        <v>11</v>
      </c>
      <c r="N58" s="16"/>
      <c r="O58" s="15" t="s">
        <v>12</v>
      </c>
      <c r="P58" s="15"/>
      <c r="Q58" s="14" t="s">
        <v>13</v>
      </c>
      <c r="R58" s="16"/>
      <c r="S58" s="14" t="s">
        <v>14</v>
      </c>
      <c r="T58" s="16"/>
    </row>
    <row r="59" spans="1:20" ht="12.75">
      <c r="A59" s="24"/>
      <c r="B59" s="27" t="s">
        <v>15</v>
      </c>
      <c r="C59" s="17"/>
      <c r="D59" s="19"/>
      <c r="E59" s="17" t="s">
        <v>16</v>
      </c>
      <c r="F59" s="19"/>
      <c r="G59" s="18" t="s">
        <v>17</v>
      </c>
      <c r="H59" s="18"/>
      <c r="I59" s="17" t="s">
        <v>18</v>
      </c>
      <c r="J59" s="19"/>
      <c r="K59" s="17"/>
      <c r="L59" s="19"/>
      <c r="M59" s="17"/>
      <c r="N59" s="19"/>
      <c r="O59" s="18" t="s">
        <v>19</v>
      </c>
      <c r="P59" s="18"/>
      <c r="Q59" s="17"/>
      <c r="R59" s="19"/>
      <c r="S59" s="17"/>
      <c r="T59" s="19"/>
    </row>
    <row r="60" spans="1:20" ht="12.75">
      <c r="A60" s="24"/>
      <c r="B60" s="27" t="s">
        <v>20</v>
      </c>
      <c r="C60" s="17" t="s">
        <v>21</v>
      </c>
      <c r="D60" s="19"/>
      <c r="E60" s="17" t="s">
        <v>22</v>
      </c>
      <c r="F60" s="19"/>
      <c r="G60" s="18"/>
      <c r="H60" s="18"/>
      <c r="I60" s="17"/>
      <c r="J60" s="19"/>
      <c r="K60" s="17"/>
      <c r="L60" s="19"/>
      <c r="M60" s="17"/>
      <c r="N60" s="19"/>
      <c r="O60" s="18"/>
      <c r="P60" s="18"/>
      <c r="Q60" s="17"/>
      <c r="R60" s="19"/>
      <c r="S60" s="17"/>
      <c r="T60" s="19"/>
    </row>
    <row r="61" spans="1:20" ht="12.75">
      <c r="A61" s="24"/>
      <c r="B61" s="24" t="s">
        <v>23</v>
      </c>
      <c r="C61" s="17"/>
      <c r="D61" s="19"/>
      <c r="E61" s="17" t="s">
        <v>24</v>
      </c>
      <c r="F61" s="19"/>
      <c r="G61" s="18" t="s">
        <v>25</v>
      </c>
      <c r="H61" s="18"/>
      <c r="I61" s="17" t="s">
        <v>25</v>
      </c>
      <c r="J61" s="19"/>
      <c r="K61" s="17" t="s">
        <v>26</v>
      </c>
      <c r="L61" s="19"/>
      <c r="M61" s="17" t="s">
        <v>25</v>
      </c>
      <c r="N61" s="19"/>
      <c r="O61" s="18" t="s">
        <v>25</v>
      </c>
      <c r="P61" s="18"/>
      <c r="Q61" s="17" t="s">
        <v>25</v>
      </c>
      <c r="R61" s="19"/>
      <c r="S61" s="17" t="s">
        <v>25</v>
      </c>
      <c r="T61" s="19"/>
    </row>
    <row r="62" spans="1:20" ht="12.75">
      <c r="A62" s="24"/>
      <c r="B62" s="24" t="s">
        <v>27</v>
      </c>
      <c r="C62" s="17"/>
      <c r="D62" s="19"/>
      <c r="E62" s="17" t="s">
        <v>28</v>
      </c>
      <c r="F62" s="19"/>
      <c r="G62" s="18" t="s">
        <v>29</v>
      </c>
      <c r="H62" s="18"/>
      <c r="I62" s="17" t="s">
        <v>29</v>
      </c>
      <c r="J62" s="19"/>
      <c r="K62" s="17" t="s">
        <v>29</v>
      </c>
      <c r="L62" s="19"/>
      <c r="M62" s="17" t="s">
        <v>29</v>
      </c>
      <c r="N62" s="19"/>
      <c r="O62" s="18" t="s">
        <v>29</v>
      </c>
      <c r="P62" s="18"/>
      <c r="Q62" s="17" t="s">
        <v>29</v>
      </c>
      <c r="R62" s="19"/>
      <c r="S62" s="17" t="s">
        <v>29</v>
      </c>
      <c r="T62" s="19"/>
    </row>
    <row r="63" spans="1:20" ht="12.75">
      <c r="A63" s="24"/>
      <c r="B63" s="18" t="s">
        <v>30</v>
      </c>
      <c r="C63" s="17"/>
      <c r="D63" s="19"/>
      <c r="E63" s="17"/>
      <c r="F63" s="19"/>
      <c r="G63" s="18"/>
      <c r="H63" s="18"/>
      <c r="I63" s="17"/>
      <c r="J63" s="19"/>
      <c r="K63" s="17"/>
      <c r="L63" s="19"/>
      <c r="M63" s="17"/>
      <c r="N63" s="19"/>
      <c r="O63" s="18"/>
      <c r="P63" s="18"/>
      <c r="Q63" s="17"/>
      <c r="R63" s="19"/>
      <c r="S63" s="17"/>
      <c r="T63" s="19"/>
    </row>
    <row r="64" spans="1:20" ht="12.75">
      <c r="A64" s="25"/>
      <c r="B64" s="21"/>
      <c r="C64" s="20"/>
      <c r="D64" s="22"/>
      <c r="E64" s="20"/>
      <c r="F64" s="22"/>
      <c r="G64" s="21"/>
      <c r="H64" s="21"/>
      <c r="I64" s="20"/>
      <c r="J64" s="22"/>
      <c r="K64" s="20"/>
      <c r="L64" s="22"/>
      <c r="M64" s="20"/>
      <c r="N64" s="22"/>
      <c r="O64" s="21"/>
      <c r="P64" s="21"/>
      <c r="Q64" s="20"/>
      <c r="R64" s="22"/>
      <c r="S64" s="20"/>
      <c r="T64" s="22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28"/>
      <c r="B66" s="28"/>
      <c r="C66" s="28">
        <v>2000</v>
      </c>
      <c r="D66" s="28">
        <v>2001</v>
      </c>
      <c r="E66" s="28">
        <v>2000</v>
      </c>
      <c r="F66" s="28">
        <v>2001</v>
      </c>
      <c r="G66" s="28">
        <v>2000</v>
      </c>
      <c r="H66" s="28">
        <v>2001</v>
      </c>
      <c r="I66" s="28">
        <v>2000</v>
      </c>
      <c r="J66" s="28">
        <v>2001</v>
      </c>
      <c r="K66" s="28">
        <v>2000</v>
      </c>
      <c r="L66" s="28">
        <v>2001</v>
      </c>
      <c r="M66" s="28">
        <v>2000</v>
      </c>
      <c r="N66" s="28">
        <v>2001</v>
      </c>
      <c r="O66" s="28">
        <v>2000</v>
      </c>
      <c r="P66" s="28">
        <v>2001</v>
      </c>
      <c r="Q66" s="28">
        <v>2000</v>
      </c>
      <c r="R66" s="28">
        <v>2001</v>
      </c>
      <c r="S66" s="28">
        <v>2000</v>
      </c>
      <c r="T66" s="28">
        <v>2001</v>
      </c>
    </row>
    <row r="67" spans="1:20" ht="12.75">
      <c r="A67" s="29">
        <v>1</v>
      </c>
      <c r="B67" s="29">
        <v>2</v>
      </c>
      <c r="C67" s="29">
        <v>3</v>
      </c>
      <c r="D67" s="29">
        <v>4</v>
      </c>
      <c r="E67" s="29">
        <v>5</v>
      </c>
      <c r="F67" s="29">
        <v>6</v>
      </c>
      <c r="G67" s="29">
        <v>7</v>
      </c>
      <c r="H67" s="29">
        <v>8</v>
      </c>
      <c r="I67" s="29">
        <v>9</v>
      </c>
      <c r="J67" s="29">
        <v>10</v>
      </c>
      <c r="K67" s="29">
        <v>11</v>
      </c>
      <c r="L67" s="29">
        <v>12</v>
      </c>
      <c r="M67" s="29">
        <v>13</v>
      </c>
      <c r="N67" s="29">
        <v>14</v>
      </c>
      <c r="O67" s="29">
        <v>15</v>
      </c>
      <c r="P67" s="29">
        <v>16</v>
      </c>
      <c r="Q67" s="29">
        <v>17</v>
      </c>
      <c r="R67" s="29">
        <v>18</v>
      </c>
      <c r="S67" s="29">
        <v>19</v>
      </c>
      <c r="T67" s="29">
        <v>20</v>
      </c>
    </row>
    <row r="68" spans="1:20" ht="12.75">
      <c r="A68" s="64" t="s">
        <v>55</v>
      </c>
      <c r="B68" s="65"/>
      <c r="C68" s="4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2.75">
      <c r="A69" s="66" t="s">
        <v>56</v>
      </c>
      <c r="B69" s="67"/>
      <c r="C69" s="48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2.75">
      <c r="A70" s="30" t="s">
        <v>57</v>
      </c>
      <c r="B70" s="49" t="s">
        <v>34</v>
      </c>
      <c r="C70" s="40">
        <v>3262346</v>
      </c>
      <c r="D70" s="40">
        <v>3262346</v>
      </c>
      <c r="E70" s="40">
        <v>12723149</v>
      </c>
      <c r="F70" s="40">
        <v>12723149</v>
      </c>
      <c r="G70" s="52">
        <v>3262346</v>
      </c>
      <c r="H70" s="52">
        <v>3262346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</row>
    <row r="71" spans="1:20" ht="12.75">
      <c r="A71" s="31"/>
      <c r="B71" s="31"/>
      <c r="C71" s="41"/>
      <c r="D71" s="41"/>
      <c r="E71" s="41"/>
      <c r="F71" s="41"/>
      <c r="G71" s="48">
        <v>12723149</v>
      </c>
      <c r="H71" s="41">
        <v>12723149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2.75">
      <c r="A72" s="30" t="s">
        <v>58</v>
      </c>
      <c r="B72" s="30"/>
      <c r="C72" s="40"/>
      <c r="D72" s="40"/>
      <c r="E72" s="40"/>
      <c r="F72" s="40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2.75">
      <c r="A73" s="31"/>
      <c r="B73" s="3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2.75">
      <c r="A74" s="30" t="s">
        <v>59</v>
      </c>
      <c r="B74" s="30"/>
      <c r="C74" s="40"/>
      <c r="D74" s="40"/>
      <c r="E74" s="40"/>
      <c r="F74" s="40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</row>
    <row r="75" spans="1:20" ht="12.75">
      <c r="A75" s="31"/>
      <c r="B75" s="3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2.75">
      <c r="A76" s="30" t="s">
        <v>60</v>
      </c>
      <c r="B76" s="30"/>
      <c r="C76" s="40"/>
      <c r="D76" s="40"/>
      <c r="E76" s="40"/>
      <c r="F76" s="40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</row>
    <row r="77" spans="1:20" ht="12.75">
      <c r="A77" s="31"/>
      <c r="B77" s="3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2.75">
      <c r="A78" s="30" t="s">
        <v>61</v>
      </c>
      <c r="B78" s="30"/>
      <c r="C78" s="40"/>
      <c r="D78" s="40"/>
      <c r="E78" s="40"/>
      <c r="F78" s="40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</row>
    <row r="79" spans="1:20" ht="12.75">
      <c r="A79" s="31"/>
      <c r="B79" s="3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2.75">
      <c r="A80" s="30" t="s">
        <v>62</v>
      </c>
      <c r="B80" s="30"/>
      <c r="C80" s="40"/>
      <c r="D80" s="40"/>
      <c r="E80" s="40"/>
      <c r="F80" s="40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</row>
    <row r="81" spans="1:20" ht="12.75">
      <c r="A81" s="31" t="s">
        <v>32</v>
      </c>
      <c r="B81" s="3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>
      <c r="A82" s="45" t="s">
        <v>54</v>
      </c>
      <c r="B82" s="30"/>
      <c r="C82" s="40"/>
      <c r="D82" s="40"/>
      <c r="E82" s="40"/>
      <c r="F82" s="40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ht="12.75">
      <c r="A83" s="36"/>
      <c r="B83" s="3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30" t="s">
        <v>43</v>
      </c>
      <c r="B84" s="30"/>
      <c r="C84" s="59">
        <f>SUM(C70,C72,C74,C76,C78,C80,C82)</f>
        <v>3262346</v>
      </c>
      <c r="D84" s="59">
        <f>SUM(D70,D72,D74,D76,D78,D80,D82)</f>
        <v>3262346</v>
      </c>
      <c r="E84" s="59"/>
      <c r="F84" s="59"/>
      <c r="G84" s="61">
        <f aca="true" t="shared" si="3" ref="G84:T85">SUM(G70,G72,G74,G76,G78,G80,G82)</f>
        <v>3262346</v>
      </c>
      <c r="H84" s="61">
        <f t="shared" si="3"/>
        <v>3262346</v>
      </c>
      <c r="I84" s="61">
        <f t="shared" si="3"/>
        <v>0</v>
      </c>
      <c r="J84" s="61">
        <f t="shared" si="3"/>
        <v>0</v>
      </c>
      <c r="K84" s="61">
        <f t="shared" si="3"/>
        <v>0</v>
      </c>
      <c r="L84" s="61">
        <f t="shared" si="3"/>
        <v>0</v>
      </c>
      <c r="M84" s="61">
        <f t="shared" si="3"/>
        <v>0</v>
      </c>
      <c r="N84" s="61">
        <f t="shared" si="3"/>
        <v>0</v>
      </c>
      <c r="O84" s="61">
        <f t="shared" si="3"/>
        <v>0</v>
      </c>
      <c r="P84" s="61">
        <f t="shared" si="3"/>
        <v>0</v>
      </c>
      <c r="Q84" s="61">
        <f t="shared" si="3"/>
        <v>0</v>
      </c>
      <c r="R84" s="61">
        <f t="shared" si="3"/>
        <v>0</v>
      </c>
      <c r="S84" s="61">
        <f t="shared" si="3"/>
        <v>0</v>
      </c>
      <c r="T84" s="61">
        <f t="shared" si="3"/>
        <v>0</v>
      </c>
    </row>
    <row r="85" spans="1:20" ht="12.75">
      <c r="A85" s="31" t="s">
        <v>44</v>
      </c>
      <c r="B85" s="31"/>
      <c r="C85" s="60"/>
      <c r="D85" s="60"/>
      <c r="E85" s="60">
        <f>SUM(E70,E72,E74,E76,E78,E80,E82)</f>
        <v>12723149</v>
      </c>
      <c r="F85" s="60">
        <f>SUM(F70,F72,F74,F76,F78,F80,F82)</f>
        <v>12723149</v>
      </c>
      <c r="G85" s="60">
        <f t="shared" si="3"/>
        <v>12723149</v>
      </c>
      <c r="H85" s="60">
        <f t="shared" si="3"/>
        <v>12723149</v>
      </c>
      <c r="I85" s="60">
        <f t="shared" si="3"/>
        <v>0</v>
      </c>
      <c r="J85" s="60">
        <f t="shared" si="3"/>
        <v>0</v>
      </c>
      <c r="K85" s="60">
        <f t="shared" si="3"/>
        <v>0</v>
      </c>
      <c r="L85" s="60">
        <f t="shared" si="3"/>
        <v>0</v>
      </c>
      <c r="M85" s="60">
        <f t="shared" si="3"/>
        <v>0</v>
      </c>
      <c r="N85" s="60">
        <f t="shared" si="3"/>
        <v>0</v>
      </c>
      <c r="O85" s="60">
        <f t="shared" si="3"/>
        <v>0</v>
      </c>
      <c r="P85" s="60">
        <f t="shared" si="3"/>
        <v>0</v>
      </c>
      <c r="Q85" s="60">
        <f t="shared" si="3"/>
        <v>0</v>
      </c>
      <c r="R85" s="60">
        <f t="shared" si="3"/>
        <v>0</v>
      </c>
      <c r="S85" s="60">
        <f t="shared" si="3"/>
        <v>0</v>
      </c>
      <c r="T85" s="60">
        <f t="shared" si="3"/>
        <v>0</v>
      </c>
    </row>
    <row r="86" spans="1:20" ht="12.75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3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</sheetData>
  <sheetProtection/>
  <printOptions/>
  <pageMargins left="0.4724409448818898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Layout" workbookViewId="0" topLeftCell="A1">
      <selection activeCell="D67" sqref="D67"/>
    </sheetView>
  </sheetViews>
  <sheetFormatPr defaultColWidth="8.75390625" defaultRowHeight="12.75"/>
  <cols>
    <col min="1" max="1" width="4.375" style="3" customWidth="1"/>
    <col min="2" max="2" width="6.75390625" style="3" customWidth="1"/>
    <col min="3" max="3" width="5.00390625" style="3" customWidth="1"/>
    <col min="4" max="4" width="20.375" style="3" customWidth="1"/>
    <col min="5" max="5" width="12.375" style="3" customWidth="1"/>
    <col min="6" max="6" width="11.625" style="3" customWidth="1"/>
    <col min="7" max="7" width="12.00390625" style="3" customWidth="1"/>
    <col min="8" max="8" width="11.625" style="3" customWidth="1"/>
    <col min="9" max="9" width="12.375" style="3" customWidth="1"/>
    <col min="10" max="10" width="12.25390625" style="3" customWidth="1"/>
    <col min="11" max="11" width="12.75390625" style="3" customWidth="1"/>
    <col min="12" max="12" width="12.125" style="3" customWidth="1"/>
    <col min="13" max="13" width="11.875" style="3" customWidth="1"/>
    <col min="14" max="14" width="11.375" style="3" customWidth="1"/>
    <col min="15" max="15" width="12.125" style="3" customWidth="1"/>
    <col min="16" max="16" width="12.00390625" style="3" customWidth="1"/>
    <col min="17" max="17" width="11.125" style="3" customWidth="1"/>
    <col min="18" max="18" width="10.625" style="3" customWidth="1"/>
    <col min="19" max="19" width="9.00390625" style="3" customWidth="1"/>
    <col min="20" max="16384" width="8.75390625" style="3" customWidth="1"/>
  </cols>
  <sheetData>
    <row r="1" spans="13:18" ht="12.75">
      <c r="M1" s="1"/>
      <c r="N1" s="1"/>
      <c r="O1" s="1"/>
      <c r="R1" s="1"/>
    </row>
    <row r="2" spans="4:18" ht="15.75">
      <c r="D2" s="145"/>
      <c r="G2" s="9"/>
      <c r="H2" s="9"/>
      <c r="I2" s="9"/>
      <c r="J2" s="146" t="s">
        <v>152</v>
      </c>
      <c r="K2" s="9"/>
      <c r="L2" s="9"/>
      <c r="M2" s="95"/>
      <c r="N2" s="95"/>
      <c r="O2" s="1"/>
      <c r="R2" s="1"/>
    </row>
    <row r="4" spans="1:18" s="2" customFormat="1" ht="12">
      <c r="A4" s="14"/>
      <c r="B4" s="15"/>
      <c r="C4" s="15"/>
      <c r="D4" s="23"/>
      <c r="E4" s="100" t="s">
        <v>63</v>
      </c>
      <c r="F4" s="100" t="s">
        <v>64</v>
      </c>
      <c r="G4" s="23" t="s">
        <v>65</v>
      </c>
      <c r="H4" s="23" t="s">
        <v>13</v>
      </c>
      <c r="I4" s="23" t="s">
        <v>66</v>
      </c>
      <c r="J4" s="23" t="s">
        <v>67</v>
      </c>
      <c r="K4" s="147" t="s">
        <v>68</v>
      </c>
      <c r="L4" s="16" t="s">
        <v>69</v>
      </c>
      <c r="M4" s="105" t="s">
        <v>63</v>
      </c>
      <c r="N4" s="106" t="s">
        <v>64</v>
      </c>
      <c r="O4" s="14" t="s">
        <v>8</v>
      </c>
      <c r="P4" s="14" t="s">
        <v>70</v>
      </c>
      <c r="Q4" s="14" t="s">
        <v>71</v>
      </c>
      <c r="R4" s="23" t="s">
        <v>72</v>
      </c>
    </row>
    <row r="5" spans="1:18" s="2" customFormat="1" ht="12">
      <c r="A5" s="17"/>
      <c r="D5" s="24" t="s">
        <v>4</v>
      </c>
      <c r="E5" s="101" t="s">
        <v>153</v>
      </c>
      <c r="F5" s="101" t="s">
        <v>154</v>
      </c>
      <c r="G5" s="24" t="s">
        <v>73</v>
      </c>
      <c r="H5" s="24" t="s">
        <v>73</v>
      </c>
      <c r="I5" s="24" t="s">
        <v>74</v>
      </c>
      <c r="J5" s="24" t="s">
        <v>19</v>
      </c>
      <c r="K5" s="148" t="s">
        <v>75</v>
      </c>
      <c r="L5" s="19" t="s">
        <v>73</v>
      </c>
      <c r="M5" s="107" t="s">
        <v>153</v>
      </c>
      <c r="N5" s="108" t="s">
        <v>73</v>
      </c>
      <c r="O5" s="17" t="s">
        <v>17</v>
      </c>
      <c r="P5" s="17" t="s">
        <v>76</v>
      </c>
      <c r="Q5" s="17" t="s">
        <v>77</v>
      </c>
      <c r="R5" s="24" t="s">
        <v>78</v>
      </c>
    </row>
    <row r="6" spans="1:18" s="2" customFormat="1" ht="12">
      <c r="A6" s="85"/>
      <c r="B6" s="80" t="s">
        <v>79</v>
      </c>
      <c r="C6" s="80"/>
      <c r="D6" s="24" t="s">
        <v>80</v>
      </c>
      <c r="E6" s="101" t="s">
        <v>150</v>
      </c>
      <c r="F6" s="101" t="s">
        <v>155</v>
      </c>
      <c r="G6" s="24"/>
      <c r="H6" s="24"/>
      <c r="I6" s="24"/>
      <c r="J6" s="81" t="s">
        <v>151</v>
      </c>
      <c r="K6" s="148" t="s">
        <v>81</v>
      </c>
      <c r="L6" s="19" t="s">
        <v>82</v>
      </c>
      <c r="M6" s="107"/>
      <c r="N6" s="108"/>
      <c r="O6" s="17"/>
      <c r="P6" s="17"/>
      <c r="Q6" s="17"/>
      <c r="R6" s="24" t="s">
        <v>83</v>
      </c>
    </row>
    <row r="7" spans="1:18" s="2" customFormat="1" ht="12">
      <c r="A7" s="20"/>
      <c r="B7" s="21"/>
      <c r="C7" s="21"/>
      <c r="D7" s="24"/>
      <c r="E7" s="17"/>
      <c r="F7" s="101" t="s">
        <v>156</v>
      </c>
      <c r="G7" s="94" t="s">
        <v>25</v>
      </c>
      <c r="H7" s="94" t="s">
        <v>25</v>
      </c>
      <c r="I7" s="94" t="s">
        <v>26</v>
      </c>
      <c r="J7" s="94" t="s">
        <v>25</v>
      </c>
      <c r="K7" s="103"/>
      <c r="L7" s="104"/>
      <c r="M7" s="107" t="s">
        <v>148</v>
      </c>
      <c r="N7" s="108" t="s">
        <v>149</v>
      </c>
      <c r="O7" s="17" t="s">
        <v>25</v>
      </c>
      <c r="P7" s="17" t="s">
        <v>25</v>
      </c>
      <c r="Q7" s="17" t="s">
        <v>26</v>
      </c>
      <c r="R7" s="24" t="s">
        <v>25</v>
      </c>
    </row>
    <row r="8" spans="1:18" s="2" customFormat="1" ht="12">
      <c r="A8" s="81" t="s">
        <v>84</v>
      </c>
      <c r="B8" s="81" t="s">
        <v>85</v>
      </c>
      <c r="C8" s="81" t="s">
        <v>86</v>
      </c>
      <c r="D8" s="24"/>
      <c r="E8" s="17"/>
      <c r="F8" s="17"/>
      <c r="G8" s="24" t="s">
        <v>29</v>
      </c>
      <c r="H8" s="24" t="s">
        <v>29</v>
      </c>
      <c r="I8" s="24" t="s">
        <v>29</v>
      </c>
      <c r="J8" s="24" t="s">
        <v>87</v>
      </c>
      <c r="K8" s="24"/>
      <c r="L8" s="24"/>
      <c r="M8" s="109"/>
      <c r="N8" s="110"/>
      <c r="O8" s="17" t="s">
        <v>29</v>
      </c>
      <c r="P8" s="17" t="s">
        <v>29</v>
      </c>
      <c r="Q8" s="17" t="s">
        <v>29</v>
      </c>
      <c r="R8" s="24" t="s">
        <v>29</v>
      </c>
    </row>
    <row r="9" spans="1:18" s="2" customFormat="1" ht="12">
      <c r="A9" s="82"/>
      <c r="B9" s="82"/>
      <c r="C9" s="82"/>
      <c r="D9" s="24"/>
      <c r="E9" s="17"/>
      <c r="F9" s="17"/>
      <c r="G9" s="24"/>
      <c r="H9" s="24"/>
      <c r="I9" s="24"/>
      <c r="J9" s="24"/>
      <c r="K9" s="24" t="s">
        <v>88</v>
      </c>
      <c r="L9" s="24" t="s">
        <v>89</v>
      </c>
      <c r="M9" s="111"/>
      <c r="N9" s="112"/>
      <c r="O9" s="17"/>
      <c r="P9" s="17"/>
      <c r="Q9" s="17"/>
      <c r="R9" s="24"/>
    </row>
    <row r="10" spans="1:18" s="2" customFormat="1" ht="4.5" customHeight="1">
      <c r="A10" s="82"/>
      <c r="B10" s="82"/>
      <c r="C10" s="82"/>
      <c r="D10" s="25"/>
      <c r="E10" s="20"/>
      <c r="F10" s="20"/>
      <c r="G10" s="25"/>
      <c r="H10" s="25"/>
      <c r="I10" s="25"/>
      <c r="J10" s="25"/>
      <c r="K10" s="25"/>
      <c r="L10" s="25"/>
      <c r="M10" s="113"/>
      <c r="N10" s="114"/>
      <c r="O10" s="20"/>
      <c r="P10" s="20"/>
      <c r="Q10" s="20"/>
      <c r="R10" s="25"/>
    </row>
    <row r="11" spans="1:18" ht="9" customHeight="1" hidden="1">
      <c r="A11" s="83"/>
      <c r="B11" s="83"/>
      <c r="C11" s="83"/>
      <c r="M11" s="115"/>
      <c r="N11" s="115"/>
      <c r="R11" s="93"/>
    </row>
    <row r="12" spans="1:18" s="4" customFormat="1" ht="4.5" customHeight="1" hidden="1">
      <c r="A12" s="84"/>
      <c r="B12" s="84"/>
      <c r="C12" s="84"/>
      <c r="D12" s="28"/>
      <c r="E12" s="28"/>
      <c r="F12" s="28"/>
      <c r="G12" s="28"/>
      <c r="H12" s="28"/>
      <c r="I12" s="28"/>
      <c r="J12" s="28"/>
      <c r="K12" s="28"/>
      <c r="L12" s="28"/>
      <c r="M12" s="116"/>
      <c r="N12" s="116"/>
      <c r="O12" s="28"/>
      <c r="P12" s="28"/>
      <c r="Q12" s="28"/>
      <c r="R12" s="28"/>
    </row>
    <row r="13" spans="1:18" s="6" customFormat="1" ht="10.5" customHeight="1">
      <c r="A13" s="149" t="s">
        <v>90</v>
      </c>
      <c r="B13" s="149" t="s">
        <v>91</v>
      </c>
      <c r="C13" s="149" t="s">
        <v>92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117">
        <v>13</v>
      </c>
      <c r="N13" s="117">
        <v>14</v>
      </c>
      <c r="O13" s="29">
        <v>15</v>
      </c>
      <c r="P13" s="29">
        <v>16</v>
      </c>
      <c r="Q13" s="29">
        <v>17</v>
      </c>
      <c r="R13" s="29">
        <v>18</v>
      </c>
    </row>
    <row r="14" spans="1:19" ht="14.25" customHeight="1">
      <c r="A14" s="98">
        <v>0</v>
      </c>
      <c r="B14" s="98"/>
      <c r="C14" s="98"/>
      <c r="D14" s="99" t="s">
        <v>93</v>
      </c>
      <c r="E14" s="97"/>
      <c r="F14" s="97"/>
      <c r="G14" s="96"/>
      <c r="H14" s="96"/>
      <c r="I14" s="96"/>
      <c r="J14" s="96"/>
      <c r="K14" s="96"/>
      <c r="L14" s="96"/>
      <c r="M14" s="118"/>
      <c r="N14" s="118"/>
      <c r="O14" s="96" t="s">
        <v>32</v>
      </c>
      <c r="P14" s="96" t="s">
        <v>32</v>
      </c>
      <c r="Q14" s="96" t="s">
        <v>32</v>
      </c>
      <c r="R14" s="96" t="s">
        <v>32</v>
      </c>
      <c r="S14" s="5"/>
    </row>
    <row r="15" spans="1:19" ht="11.25" customHeight="1">
      <c r="A15" s="88"/>
      <c r="B15" s="127" t="s">
        <v>94</v>
      </c>
      <c r="C15" s="127"/>
      <c r="D15" s="128" t="s">
        <v>95</v>
      </c>
      <c r="E15" s="119">
        <f>SUM(E17,E19,E21,E23,E25,E27,E29)</f>
        <v>1582730</v>
      </c>
      <c r="F15" s="119"/>
      <c r="G15" s="129">
        <f aca="true" t="shared" si="0" ref="G15:L16">SUM(G17,G19,G21,G23,G25,G27,G29)</f>
        <v>31065</v>
      </c>
      <c r="H15" s="129">
        <f t="shared" si="0"/>
        <v>8604</v>
      </c>
      <c r="I15" s="129">
        <f t="shared" si="0"/>
        <v>0</v>
      </c>
      <c r="J15" s="129">
        <f t="shared" si="0"/>
        <v>8170</v>
      </c>
      <c r="K15" s="129">
        <f t="shared" si="0"/>
        <v>1120</v>
      </c>
      <c r="L15" s="129">
        <f t="shared" si="0"/>
        <v>3888</v>
      </c>
      <c r="M15" s="119">
        <f>SUM(E15+G15-H15-I15-J15-K15+L15)</f>
        <v>1599789</v>
      </c>
      <c r="N15" s="120"/>
      <c r="O15" s="129">
        <f aca="true" t="shared" si="1" ref="O15:R16">SUM(O17,O19,O21,O23+O25+O27+O29)</f>
        <v>409876</v>
      </c>
      <c r="P15" s="129">
        <f t="shared" si="1"/>
        <v>377221</v>
      </c>
      <c r="Q15" s="129">
        <f t="shared" si="1"/>
        <v>809172</v>
      </c>
      <c r="R15" s="129">
        <f t="shared" si="1"/>
        <v>3520</v>
      </c>
      <c r="S15" s="5"/>
    </row>
    <row r="16" spans="1:20" ht="11.25" customHeight="1">
      <c r="A16" s="89"/>
      <c r="B16" s="130"/>
      <c r="C16" s="130"/>
      <c r="D16" s="131"/>
      <c r="E16" s="126"/>
      <c r="F16" s="126">
        <f>SUM(F18,F20,F22,F24,F26,F28,F30)</f>
        <v>1940228</v>
      </c>
      <c r="G16" s="118">
        <f t="shared" si="0"/>
        <v>158050</v>
      </c>
      <c r="H16" s="118">
        <f t="shared" si="0"/>
        <v>6003</v>
      </c>
      <c r="I16" s="118">
        <f t="shared" si="0"/>
        <v>0</v>
      </c>
      <c r="J16" s="118">
        <f t="shared" si="0"/>
        <v>1353</v>
      </c>
      <c r="K16" s="118">
        <f t="shared" si="0"/>
        <v>339</v>
      </c>
      <c r="L16" s="118">
        <f t="shared" si="0"/>
        <v>844</v>
      </c>
      <c r="M16" s="118"/>
      <c r="N16" s="118">
        <f>+SUM(F16+G16-H16-I16-J16-K16+L16)</f>
        <v>2091427</v>
      </c>
      <c r="O16" s="125">
        <f t="shared" si="1"/>
        <v>1249855</v>
      </c>
      <c r="P16" s="118">
        <f t="shared" si="1"/>
        <v>362132</v>
      </c>
      <c r="Q16" s="118">
        <f t="shared" si="1"/>
        <v>458296</v>
      </c>
      <c r="R16" s="118">
        <f t="shared" si="1"/>
        <v>21144</v>
      </c>
      <c r="S16" s="5"/>
      <c r="T16" s="144"/>
    </row>
    <row r="17" spans="1:20" ht="12.75">
      <c r="A17" s="90"/>
      <c r="B17" s="90"/>
      <c r="C17" s="89" t="s">
        <v>96</v>
      </c>
      <c r="D17" s="30" t="s">
        <v>97</v>
      </c>
      <c r="E17" s="40">
        <v>771239</v>
      </c>
      <c r="F17" s="40"/>
      <c r="G17" s="52">
        <v>10789</v>
      </c>
      <c r="H17" s="52">
        <v>2068</v>
      </c>
      <c r="I17" s="52">
        <v>0</v>
      </c>
      <c r="J17" s="52">
        <v>8012</v>
      </c>
      <c r="K17" s="52">
        <v>238</v>
      </c>
      <c r="L17" s="52"/>
      <c r="M17" s="121">
        <f>SUM(E17+G17-H17-I17-J17-K17+L17)</f>
        <v>771710</v>
      </c>
      <c r="N17" s="121"/>
      <c r="O17" s="51">
        <f>SUM(M17-P17-Q17-R17)</f>
        <v>100370</v>
      </c>
      <c r="P17" s="52">
        <v>0</v>
      </c>
      <c r="Q17" s="52">
        <v>671340</v>
      </c>
      <c r="R17" s="52">
        <v>0</v>
      </c>
      <c r="S17" s="5"/>
      <c r="T17" s="144"/>
    </row>
    <row r="18" spans="1:20" ht="12.75">
      <c r="A18" s="90"/>
      <c r="B18" s="90"/>
      <c r="C18" s="91"/>
      <c r="D18" s="31" t="s">
        <v>98</v>
      </c>
      <c r="E18" s="41"/>
      <c r="F18" s="41">
        <v>660629</v>
      </c>
      <c r="G18" s="41">
        <v>34037</v>
      </c>
      <c r="H18" s="41">
        <v>3152</v>
      </c>
      <c r="I18" s="41">
        <v>0</v>
      </c>
      <c r="J18" s="41">
        <v>1322</v>
      </c>
      <c r="K18" s="41">
        <v>119</v>
      </c>
      <c r="L18" s="41"/>
      <c r="M18" s="122"/>
      <c r="N18" s="122">
        <f>SUM(F18+G18-H18-I18-J18-K18+L18)</f>
        <v>690073</v>
      </c>
      <c r="O18" s="41">
        <f>SUM(N18-P18-Q18-R18)</f>
        <v>440631</v>
      </c>
      <c r="P18" s="41">
        <v>0</v>
      </c>
      <c r="Q18" s="41">
        <v>249442</v>
      </c>
      <c r="R18" s="41">
        <v>0</v>
      </c>
      <c r="S18" s="5"/>
      <c r="T18" s="144"/>
    </row>
    <row r="19" spans="1:20" ht="12.75">
      <c r="A19" s="90"/>
      <c r="B19" s="90"/>
      <c r="C19" s="89" t="s">
        <v>99</v>
      </c>
      <c r="D19" s="30" t="s">
        <v>100</v>
      </c>
      <c r="E19" s="42">
        <v>377221</v>
      </c>
      <c r="F19" s="42"/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/>
      <c r="M19" s="121">
        <f>SUM(E19+G19-H19-I19-J19-K19+L19)</f>
        <v>377221</v>
      </c>
      <c r="N19" s="121"/>
      <c r="O19" s="51">
        <f>SUM(M19-P19-Q19-R19)</f>
        <v>0</v>
      </c>
      <c r="P19" s="51">
        <v>377221</v>
      </c>
      <c r="Q19" s="42">
        <v>0</v>
      </c>
      <c r="R19" s="51">
        <v>0</v>
      </c>
      <c r="S19" s="5"/>
      <c r="T19" s="144"/>
    </row>
    <row r="20" spans="1:20" ht="12.75">
      <c r="A20" s="90"/>
      <c r="B20" s="90"/>
      <c r="C20" s="91"/>
      <c r="D20" s="31"/>
      <c r="E20" s="41"/>
      <c r="F20" s="41">
        <v>362132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122"/>
      <c r="N20" s="122">
        <f>SUM(F20+G20-H20-I20-J20-K20+L20)</f>
        <v>362132</v>
      </c>
      <c r="O20" s="41">
        <f>SUM(N20-P20-Q20-R20)</f>
        <v>0</v>
      </c>
      <c r="P20" s="41">
        <v>362132</v>
      </c>
      <c r="Q20" s="41">
        <v>0</v>
      </c>
      <c r="R20" s="41">
        <v>0</v>
      </c>
      <c r="S20" s="5"/>
      <c r="T20" s="144"/>
    </row>
    <row r="21" spans="1:20" ht="12.75">
      <c r="A21" s="90"/>
      <c r="B21" s="90"/>
      <c r="C21" s="89" t="s">
        <v>101</v>
      </c>
      <c r="D21" s="81" t="s">
        <v>102</v>
      </c>
      <c r="E21" s="42">
        <v>16006</v>
      </c>
      <c r="F21" s="42"/>
      <c r="G21" s="51">
        <v>17881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121">
        <f>SUM(E21+G21-H21-I21-J21-K21+L21)</f>
        <v>33887</v>
      </c>
      <c r="N21" s="123"/>
      <c r="O21" s="51">
        <f>SUM(M21-P21-Q21-R21)</f>
        <v>33887</v>
      </c>
      <c r="P21" s="42">
        <v>0</v>
      </c>
      <c r="Q21" s="42">
        <v>0</v>
      </c>
      <c r="R21" s="42">
        <v>0</v>
      </c>
      <c r="S21" s="5"/>
      <c r="T21" s="144"/>
    </row>
    <row r="22" spans="1:20" ht="12.75">
      <c r="A22" s="90"/>
      <c r="B22" s="90"/>
      <c r="C22" s="91"/>
      <c r="D22" s="31"/>
      <c r="E22" s="41"/>
      <c r="F22" s="41">
        <v>5314</v>
      </c>
      <c r="G22" s="41">
        <v>119087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122"/>
      <c r="N22" s="122">
        <f>SUM(F22+G22-H22-I22-J22-K22+L22)</f>
        <v>124401</v>
      </c>
      <c r="O22" s="41">
        <f>SUM(N22-P22-Q22-R22)</f>
        <v>124401</v>
      </c>
      <c r="P22" s="41">
        <v>0</v>
      </c>
      <c r="Q22" s="41">
        <v>0</v>
      </c>
      <c r="R22" s="41">
        <v>0</v>
      </c>
      <c r="S22" s="5"/>
      <c r="T22" s="144"/>
    </row>
    <row r="23" spans="1:20" ht="12.75">
      <c r="A23" s="90"/>
      <c r="B23" s="90"/>
      <c r="C23" s="89" t="s">
        <v>103</v>
      </c>
      <c r="D23" s="81" t="s">
        <v>104</v>
      </c>
      <c r="E23" s="42">
        <v>249196</v>
      </c>
      <c r="F23" s="42"/>
      <c r="G23" s="51">
        <v>1005</v>
      </c>
      <c r="H23" s="51">
        <v>1188</v>
      </c>
      <c r="I23" s="51">
        <v>0</v>
      </c>
      <c r="J23" s="51">
        <v>158</v>
      </c>
      <c r="K23" s="51"/>
      <c r="L23" s="51">
        <v>3888</v>
      </c>
      <c r="M23" s="121">
        <f>SUM(E23+G23-H23-I23-J23-K23+L23)</f>
        <v>252743</v>
      </c>
      <c r="N23" s="123"/>
      <c r="O23" s="51">
        <f>SUM(M23-P23-Q23-R23)</f>
        <v>111755</v>
      </c>
      <c r="P23" s="42">
        <v>0</v>
      </c>
      <c r="Q23" s="51">
        <v>137832</v>
      </c>
      <c r="R23" s="51">
        <v>3156</v>
      </c>
      <c r="S23" s="5"/>
      <c r="T23" s="144"/>
    </row>
    <row r="24" spans="1:20" ht="12.75">
      <c r="A24" s="90"/>
      <c r="B24" s="90"/>
      <c r="C24" s="91"/>
      <c r="D24" s="31"/>
      <c r="E24" s="41"/>
      <c r="F24" s="41">
        <v>286233</v>
      </c>
      <c r="G24" s="41">
        <v>760</v>
      </c>
      <c r="H24" s="41">
        <v>284</v>
      </c>
      <c r="I24" s="41">
        <v>0</v>
      </c>
      <c r="J24" s="41">
        <v>31</v>
      </c>
      <c r="K24" s="41"/>
      <c r="L24" s="41">
        <v>844</v>
      </c>
      <c r="M24" s="122"/>
      <c r="N24" s="122">
        <f>SUM(F24+G24-H24-I24-J24-K24+L24)</f>
        <v>287522</v>
      </c>
      <c r="O24" s="41">
        <f>SUM(N24-P24-Q24-R24)</f>
        <v>59708</v>
      </c>
      <c r="P24" s="41">
        <v>0</v>
      </c>
      <c r="Q24" s="41">
        <v>208854</v>
      </c>
      <c r="R24" s="41">
        <v>18960</v>
      </c>
      <c r="S24" s="5"/>
      <c r="T24" s="144"/>
    </row>
    <row r="25" spans="1:20" ht="12.75">
      <c r="A25" s="90"/>
      <c r="B25" s="90"/>
      <c r="C25" s="89" t="s">
        <v>105</v>
      </c>
      <c r="D25" s="81" t="s">
        <v>106</v>
      </c>
      <c r="E25" s="42">
        <v>158600</v>
      </c>
      <c r="F25" s="42"/>
      <c r="G25" s="51">
        <v>890</v>
      </c>
      <c r="H25" s="51">
        <v>5348</v>
      </c>
      <c r="I25" s="51">
        <v>0</v>
      </c>
      <c r="J25" s="51">
        <v>0</v>
      </c>
      <c r="K25" s="51">
        <v>882</v>
      </c>
      <c r="L25" s="42">
        <v>0</v>
      </c>
      <c r="M25" s="121">
        <f>SUM(E25+G25-H25-I25-J25-K25+L25)</f>
        <v>153260</v>
      </c>
      <c r="N25" s="123"/>
      <c r="O25" s="51">
        <f>SUM(M25-P25-Q25-R25)</f>
        <v>152896</v>
      </c>
      <c r="P25" s="42">
        <v>0</v>
      </c>
      <c r="Q25" s="42">
        <v>0</v>
      </c>
      <c r="R25" s="51">
        <v>364</v>
      </c>
      <c r="S25" s="5"/>
      <c r="T25" s="144"/>
    </row>
    <row r="26" spans="1:20" ht="12.75">
      <c r="A26" s="90"/>
      <c r="B26" s="90"/>
      <c r="C26" s="91"/>
      <c r="D26" s="31"/>
      <c r="E26" s="41"/>
      <c r="F26" s="41">
        <v>581434</v>
      </c>
      <c r="G26" s="41">
        <v>900</v>
      </c>
      <c r="H26" s="41">
        <v>2567</v>
      </c>
      <c r="I26" s="41">
        <v>0</v>
      </c>
      <c r="J26" s="41">
        <v>0</v>
      </c>
      <c r="K26" s="41">
        <v>220</v>
      </c>
      <c r="L26" s="41">
        <v>0</v>
      </c>
      <c r="M26" s="122"/>
      <c r="N26" s="122">
        <f>SUM(F26+G26-H26-I26-J26-K26+L26)</f>
        <v>579547</v>
      </c>
      <c r="O26" s="41">
        <f>SUM(N26-P26-Q26-R26)</f>
        <v>577363</v>
      </c>
      <c r="P26" s="41">
        <v>0</v>
      </c>
      <c r="Q26" s="41">
        <v>0</v>
      </c>
      <c r="R26" s="41">
        <v>2184</v>
      </c>
      <c r="S26" s="5"/>
      <c r="T26" s="144"/>
    </row>
    <row r="27" spans="1:20" ht="12.75">
      <c r="A27" s="90"/>
      <c r="B27" s="90"/>
      <c r="C27" s="89" t="s">
        <v>107</v>
      </c>
      <c r="D27" s="81" t="s">
        <v>108</v>
      </c>
      <c r="E27" s="42">
        <v>0</v>
      </c>
      <c r="F27" s="42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123">
        <f>SUM(E27+G27-H27-I27-J27-K27+L27)</f>
        <v>0</v>
      </c>
      <c r="N27" s="123"/>
      <c r="O27" s="51">
        <f>SUM(M27-P27-Q27-R27)</f>
        <v>0</v>
      </c>
      <c r="P27" s="42">
        <v>0</v>
      </c>
      <c r="Q27" s="42">
        <v>0</v>
      </c>
      <c r="R27" s="42">
        <v>0</v>
      </c>
      <c r="S27" s="5"/>
      <c r="T27" s="144"/>
    </row>
    <row r="28" spans="1:20" ht="12.75">
      <c r="A28" s="90"/>
      <c r="B28" s="90"/>
      <c r="C28" s="91"/>
      <c r="D28" s="31"/>
      <c r="E28" s="41"/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122"/>
      <c r="N28" s="122">
        <f>SUM(F28+G28-H28-I28-J28-K28+L28)</f>
        <v>0</v>
      </c>
      <c r="O28" s="41">
        <f>SUM(N28-P28-Q28-R28)</f>
        <v>0</v>
      </c>
      <c r="P28" s="41">
        <v>0</v>
      </c>
      <c r="Q28" s="41">
        <v>0</v>
      </c>
      <c r="R28" s="41">
        <v>0</v>
      </c>
      <c r="S28" s="5"/>
      <c r="T28" s="144"/>
    </row>
    <row r="29" spans="1:20" ht="12.75">
      <c r="A29" s="90"/>
      <c r="B29" s="90"/>
      <c r="C29" s="89" t="s">
        <v>109</v>
      </c>
      <c r="D29" s="81" t="s">
        <v>110</v>
      </c>
      <c r="E29" s="42">
        <v>10468</v>
      </c>
      <c r="F29" s="42"/>
      <c r="G29" s="51">
        <v>500</v>
      </c>
      <c r="H29" s="51"/>
      <c r="I29" s="51">
        <v>0</v>
      </c>
      <c r="J29" s="51">
        <v>0</v>
      </c>
      <c r="K29" s="51">
        <v>0</v>
      </c>
      <c r="L29" s="51">
        <v>0</v>
      </c>
      <c r="M29" s="123">
        <f>SUM(E29+G29-H29-I29-J29-K29+L29)</f>
        <v>10968</v>
      </c>
      <c r="N29" s="123"/>
      <c r="O29" s="51">
        <f>SUM(M29-P29-Q29-R29)</f>
        <v>10968</v>
      </c>
      <c r="P29" s="42">
        <v>0</v>
      </c>
      <c r="Q29" s="42">
        <v>0</v>
      </c>
      <c r="R29" s="42">
        <v>0</v>
      </c>
      <c r="S29" s="5"/>
      <c r="T29" s="144"/>
    </row>
    <row r="30" spans="1:20" ht="12.75">
      <c r="A30" s="90"/>
      <c r="B30" s="90"/>
      <c r="C30" s="102"/>
      <c r="D30" s="81"/>
      <c r="E30" s="42"/>
      <c r="F30" s="42">
        <v>44486</v>
      </c>
      <c r="G30" s="42">
        <v>3266</v>
      </c>
      <c r="H30" s="42"/>
      <c r="I30" s="42">
        <v>0</v>
      </c>
      <c r="J30" s="42">
        <v>0</v>
      </c>
      <c r="K30" s="42">
        <v>0</v>
      </c>
      <c r="L30" s="42">
        <v>0</v>
      </c>
      <c r="M30" s="123"/>
      <c r="N30" s="123">
        <f>SUM(F30+G30-H30-I30-J30+L30)</f>
        <v>47752</v>
      </c>
      <c r="O30" s="42">
        <f>SUM(N30-P30-Q30-R30)</f>
        <v>47752</v>
      </c>
      <c r="P30" s="42">
        <v>0</v>
      </c>
      <c r="Q30" s="42">
        <v>0</v>
      </c>
      <c r="R30" s="42">
        <v>0</v>
      </c>
      <c r="S30" s="5"/>
      <c r="T30" s="144"/>
    </row>
    <row r="31" spans="1:20" ht="12.75">
      <c r="A31" s="89"/>
      <c r="B31" s="127" t="s">
        <v>111</v>
      </c>
      <c r="C31" s="132"/>
      <c r="D31" s="133" t="s">
        <v>112</v>
      </c>
      <c r="E31" s="119">
        <f>SUM(E33,E35)</f>
        <v>308709</v>
      </c>
      <c r="F31" s="119"/>
      <c r="G31" s="134">
        <f>SUM(G33,G35)</f>
        <v>0</v>
      </c>
      <c r="H31" s="134">
        <f>SUM(H33,H35)</f>
        <v>0</v>
      </c>
      <c r="I31" s="134">
        <v>0</v>
      </c>
      <c r="J31" s="134">
        <f aca="true" t="shared" si="2" ref="J31:L32">SUM(J33,J35)</f>
        <v>0</v>
      </c>
      <c r="K31" s="134">
        <f t="shared" si="2"/>
        <v>0</v>
      </c>
      <c r="L31" s="134">
        <f t="shared" si="2"/>
        <v>0</v>
      </c>
      <c r="M31" s="119">
        <f>SUM(E31+G31-H31-I31-J31-K31+L31)</f>
        <v>308709</v>
      </c>
      <c r="N31" s="119"/>
      <c r="O31" s="135">
        <f aca="true" t="shared" si="3" ref="O31:R32">SUM(O33,O35)</f>
        <v>308709</v>
      </c>
      <c r="P31" s="135">
        <f t="shared" si="3"/>
        <v>0</v>
      </c>
      <c r="Q31" s="134">
        <f t="shared" si="3"/>
        <v>0</v>
      </c>
      <c r="R31" s="135">
        <f t="shared" si="3"/>
        <v>0</v>
      </c>
      <c r="S31" s="5"/>
      <c r="T31" s="144"/>
    </row>
    <row r="32" spans="1:20" ht="12.75">
      <c r="A32" s="89"/>
      <c r="B32" s="130"/>
      <c r="C32" s="130"/>
      <c r="D32" s="136"/>
      <c r="E32" s="124"/>
      <c r="F32" s="124">
        <f>SUM(F34,F36)</f>
        <v>1103882</v>
      </c>
      <c r="G32" s="124">
        <f>SUM(G34,G36)</f>
        <v>0</v>
      </c>
      <c r="H32" s="124">
        <f>SUM(H34,H36)</f>
        <v>0</v>
      </c>
      <c r="I32" s="124">
        <v>0</v>
      </c>
      <c r="J32" s="124">
        <f t="shared" si="2"/>
        <v>0</v>
      </c>
      <c r="K32" s="124">
        <f t="shared" si="2"/>
        <v>0</v>
      </c>
      <c r="L32" s="124">
        <f t="shared" si="2"/>
        <v>0</v>
      </c>
      <c r="M32" s="124"/>
      <c r="N32" s="125">
        <f>+SUM(F32+G32-H32-I32-J32-K32+L32)</f>
        <v>1103882</v>
      </c>
      <c r="O32" s="124">
        <f t="shared" si="3"/>
        <v>1103882</v>
      </c>
      <c r="P32" s="124">
        <f t="shared" si="3"/>
        <v>0</v>
      </c>
      <c r="Q32" s="124">
        <f t="shared" si="3"/>
        <v>0</v>
      </c>
      <c r="R32" s="124">
        <f t="shared" si="3"/>
        <v>0</v>
      </c>
      <c r="S32" s="5"/>
      <c r="T32" s="144"/>
    </row>
    <row r="33" spans="1:20" ht="12.75">
      <c r="A33" s="90"/>
      <c r="B33" s="90"/>
      <c r="C33" s="89" t="s">
        <v>113</v>
      </c>
      <c r="D33" s="81" t="s">
        <v>114</v>
      </c>
      <c r="E33" s="42">
        <v>288350</v>
      </c>
      <c r="F33" s="42"/>
      <c r="G33" s="51"/>
      <c r="H33" s="51">
        <v>0</v>
      </c>
      <c r="I33" s="51">
        <v>0</v>
      </c>
      <c r="J33" s="51">
        <v>0</v>
      </c>
      <c r="K33" s="51">
        <v>0</v>
      </c>
      <c r="L33" s="51"/>
      <c r="M33" s="119">
        <f>SUM(E33+G33-H33-I33-J33-K33+L33)</f>
        <v>288350</v>
      </c>
      <c r="N33" s="123"/>
      <c r="O33" s="51">
        <f>SUM(M33-P33-Q33-R33)</f>
        <v>288350</v>
      </c>
      <c r="P33" s="42">
        <v>0</v>
      </c>
      <c r="Q33" s="51">
        <v>0</v>
      </c>
      <c r="R33" s="42">
        <v>0</v>
      </c>
      <c r="S33" s="5"/>
      <c r="T33" s="144"/>
    </row>
    <row r="34" spans="1:20" ht="12.75">
      <c r="A34" s="90"/>
      <c r="B34" s="90"/>
      <c r="C34" s="91"/>
      <c r="D34" s="31"/>
      <c r="E34" s="41"/>
      <c r="F34" s="41">
        <v>1053807</v>
      </c>
      <c r="G34" s="41"/>
      <c r="H34" s="41">
        <v>0</v>
      </c>
      <c r="I34" s="41">
        <v>0</v>
      </c>
      <c r="J34" s="41">
        <v>0</v>
      </c>
      <c r="K34" s="41">
        <v>0</v>
      </c>
      <c r="L34" s="41"/>
      <c r="M34" s="122"/>
      <c r="N34" s="122">
        <f>SUM(F34+G34-H34-I34-J34-K34+L34)</f>
        <v>1053807</v>
      </c>
      <c r="O34" s="41">
        <f>SUM(N34-P34-Q34-R34)</f>
        <v>1053807</v>
      </c>
      <c r="P34" s="41">
        <v>0</v>
      </c>
      <c r="Q34" s="41">
        <v>0</v>
      </c>
      <c r="R34" s="41">
        <v>0</v>
      </c>
      <c r="S34" s="5"/>
      <c r="T34" s="144"/>
    </row>
    <row r="35" spans="1:20" ht="12.75">
      <c r="A35" s="90"/>
      <c r="B35" s="90"/>
      <c r="C35" s="89" t="s">
        <v>115</v>
      </c>
      <c r="D35" s="81" t="s">
        <v>116</v>
      </c>
      <c r="E35" s="42">
        <v>20359</v>
      </c>
      <c r="F35" s="42"/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/>
      <c r="M35" s="119">
        <f>SUM(E35+G35-H35-I35-J35-K35+L35)</f>
        <v>20359</v>
      </c>
      <c r="N35" s="123"/>
      <c r="O35" s="51">
        <f>SUM(M35-P35-Q35-R35)</f>
        <v>20359</v>
      </c>
      <c r="P35" s="42">
        <v>0</v>
      </c>
      <c r="Q35" s="51">
        <v>0</v>
      </c>
      <c r="R35" s="42">
        <v>0</v>
      </c>
      <c r="S35" s="5"/>
      <c r="T35" s="144"/>
    </row>
    <row r="36" spans="1:20" ht="12.75">
      <c r="A36" s="90"/>
      <c r="B36" s="92"/>
      <c r="C36" s="91"/>
      <c r="D36" s="31" t="s">
        <v>117</v>
      </c>
      <c r="E36" s="41"/>
      <c r="F36" s="41">
        <v>50075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122"/>
      <c r="N36" s="122">
        <f>SUM(F36+G36-H36-I36-J36+L36)</f>
        <v>50075</v>
      </c>
      <c r="O36" s="41">
        <f>SUM(N36-P36-Q36-R36)</f>
        <v>50075</v>
      </c>
      <c r="P36" s="41">
        <v>0</v>
      </c>
      <c r="Q36" s="41">
        <v>0</v>
      </c>
      <c r="R36" s="41">
        <v>0</v>
      </c>
      <c r="S36" s="5"/>
      <c r="T36" s="144"/>
    </row>
    <row r="37" spans="1:20" ht="12.75">
      <c r="A37" s="89"/>
      <c r="B37" s="132" t="s">
        <v>118</v>
      </c>
      <c r="C37" s="132"/>
      <c r="D37" s="137" t="s">
        <v>119</v>
      </c>
      <c r="E37" s="126">
        <f>SUM(E39,E41,E43,E45,E47,E49,E51)</f>
        <v>6624821</v>
      </c>
      <c r="F37" s="126"/>
      <c r="G37" s="138">
        <f aca="true" t="shared" si="4" ref="G37:I38">SUM(G39,G41,G43,G45,G47,G49,G51)</f>
        <v>19288</v>
      </c>
      <c r="H37" s="138">
        <f t="shared" si="4"/>
        <v>31402</v>
      </c>
      <c r="I37" s="138">
        <f t="shared" si="4"/>
        <v>5288</v>
      </c>
      <c r="J37" s="138">
        <f aca="true" t="shared" si="5" ref="J37:L38">SUM(J39,J41,J43,J45,J47,J49,J51)</f>
        <v>79168</v>
      </c>
      <c r="K37" s="138">
        <f t="shared" si="5"/>
        <v>3512</v>
      </c>
      <c r="L37" s="138">
        <f t="shared" si="5"/>
        <v>11361</v>
      </c>
      <c r="M37" s="119">
        <f>SUM(E37+G37-H37-I37-J37-K37+L37)</f>
        <v>6536100</v>
      </c>
      <c r="N37" s="126"/>
      <c r="O37" s="138">
        <f aca="true" t="shared" si="6" ref="O37:R38">SUM(O39,O41,O43,O45,O47,O49,O51)</f>
        <v>5691103</v>
      </c>
      <c r="P37" s="138">
        <f t="shared" si="6"/>
        <v>343352</v>
      </c>
      <c r="Q37" s="138">
        <f t="shared" si="6"/>
        <v>342575</v>
      </c>
      <c r="R37" s="138">
        <f t="shared" si="6"/>
        <v>159070</v>
      </c>
      <c r="S37" s="5"/>
      <c r="T37" s="144"/>
    </row>
    <row r="38" spans="1:20" ht="12.75">
      <c r="A38" s="89"/>
      <c r="B38" s="130"/>
      <c r="C38" s="130"/>
      <c r="D38" s="136" t="s">
        <v>120</v>
      </c>
      <c r="E38" s="124"/>
      <c r="F38" s="124">
        <f>SUM(F40,F42,F44,F46,F48,F50,F52)</f>
        <v>57731695</v>
      </c>
      <c r="G38" s="124">
        <f t="shared" si="4"/>
        <v>110691</v>
      </c>
      <c r="H38" s="124">
        <f t="shared" si="4"/>
        <v>507369</v>
      </c>
      <c r="I38" s="124">
        <f t="shared" si="4"/>
        <v>521907</v>
      </c>
      <c r="J38" s="124">
        <f t="shared" si="5"/>
        <v>54057</v>
      </c>
      <c r="K38" s="124">
        <f t="shared" si="5"/>
        <v>1601</v>
      </c>
      <c r="L38" s="124">
        <f t="shared" si="5"/>
        <v>5696</v>
      </c>
      <c r="M38" s="124"/>
      <c r="N38" s="125">
        <f>+SUM(F38+G38-H38-I38-J38-K38+L38)</f>
        <v>56763148</v>
      </c>
      <c r="O38" s="124">
        <f t="shared" si="6"/>
        <v>32791104</v>
      </c>
      <c r="P38" s="124">
        <f t="shared" si="6"/>
        <v>14431378</v>
      </c>
      <c r="Q38" s="124">
        <f t="shared" si="6"/>
        <v>1060590</v>
      </c>
      <c r="R38" s="124">
        <f t="shared" si="6"/>
        <v>8480076</v>
      </c>
      <c r="S38" s="5"/>
      <c r="T38" s="144"/>
    </row>
    <row r="39" spans="1:20" ht="12.75">
      <c r="A39" s="90"/>
      <c r="B39" s="90"/>
      <c r="C39" s="89" t="s">
        <v>121</v>
      </c>
      <c r="D39" s="81" t="s">
        <v>122</v>
      </c>
      <c r="E39" s="42">
        <v>191880</v>
      </c>
      <c r="F39" s="42"/>
      <c r="G39" s="51">
        <v>15</v>
      </c>
      <c r="H39" s="51">
        <v>1161</v>
      </c>
      <c r="I39" s="51">
        <v>3465</v>
      </c>
      <c r="J39" s="51">
        <v>9</v>
      </c>
      <c r="K39" s="51">
        <v>166</v>
      </c>
      <c r="L39" s="51">
        <v>4</v>
      </c>
      <c r="M39" s="119">
        <f>SUM(E39+G39-H39-I39-J39-K39+L39)</f>
        <v>187098</v>
      </c>
      <c r="N39" s="123"/>
      <c r="O39" s="51">
        <f>SUM(M39-P39-Q39-R39)</f>
        <v>135932</v>
      </c>
      <c r="P39" s="51">
        <v>0</v>
      </c>
      <c r="Q39" s="42">
        <v>0</v>
      </c>
      <c r="R39" s="51">
        <v>51166</v>
      </c>
      <c r="S39" s="5"/>
      <c r="T39" s="144"/>
    </row>
    <row r="40" spans="1:20" ht="12.75">
      <c r="A40" s="90"/>
      <c r="B40" s="90"/>
      <c r="C40" s="91"/>
      <c r="D40" s="31"/>
      <c r="E40" s="41"/>
      <c r="F40" s="41">
        <v>4543317</v>
      </c>
      <c r="G40" s="41">
        <v>1158</v>
      </c>
      <c r="H40" s="41">
        <v>5571</v>
      </c>
      <c r="I40" s="41">
        <v>372115</v>
      </c>
      <c r="J40" s="41">
        <v>9</v>
      </c>
      <c r="K40" s="41">
        <v>712</v>
      </c>
      <c r="L40" s="41">
        <v>15</v>
      </c>
      <c r="M40" s="122"/>
      <c r="N40" s="125">
        <f>+SUM(F40+G40-H40-I40-J40-K40+L40)</f>
        <v>4166083</v>
      </c>
      <c r="O40" s="41">
        <f>SUM(N40-P40-Q40-R40)</f>
        <v>1063175</v>
      </c>
      <c r="P40" s="41">
        <v>0</v>
      </c>
      <c r="Q40" s="41">
        <v>0</v>
      </c>
      <c r="R40" s="41">
        <v>3102908</v>
      </c>
      <c r="S40" s="5"/>
      <c r="T40" s="144"/>
    </row>
    <row r="41" spans="1:20" ht="12.75">
      <c r="A41" s="90"/>
      <c r="B41" s="90"/>
      <c r="C41" s="89" t="s">
        <v>123</v>
      </c>
      <c r="D41" s="81" t="s">
        <v>124</v>
      </c>
      <c r="E41" s="42">
        <v>288655</v>
      </c>
      <c r="F41" s="42"/>
      <c r="G41" s="51">
        <v>0</v>
      </c>
      <c r="H41" s="51"/>
      <c r="I41" s="51">
        <v>0</v>
      </c>
      <c r="J41" s="51">
        <v>0</v>
      </c>
      <c r="K41" s="51">
        <v>0</v>
      </c>
      <c r="L41" s="51">
        <v>0</v>
      </c>
      <c r="M41" s="119">
        <f>SUM(E41+G41-H41-I41-J41-K41+L41)</f>
        <v>288655</v>
      </c>
      <c r="N41" s="123"/>
      <c r="O41" s="51">
        <f>SUM(M41-P41-Q41-R41)</f>
        <v>288655</v>
      </c>
      <c r="P41" s="42">
        <v>0</v>
      </c>
      <c r="Q41" s="42">
        <v>0</v>
      </c>
      <c r="R41" s="51">
        <v>0</v>
      </c>
      <c r="S41" s="5"/>
      <c r="T41" s="144"/>
    </row>
    <row r="42" spans="1:20" ht="12.75">
      <c r="A42" s="90"/>
      <c r="B42" s="90"/>
      <c r="C42" s="91"/>
      <c r="D42" s="31"/>
      <c r="E42" s="41"/>
      <c r="F42" s="41">
        <v>1525544</v>
      </c>
      <c r="G42" s="41">
        <v>0</v>
      </c>
      <c r="H42" s="41"/>
      <c r="I42" s="41">
        <v>0</v>
      </c>
      <c r="J42" s="41">
        <v>0</v>
      </c>
      <c r="K42" s="41">
        <v>0</v>
      </c>
      <c r="L42" s="41">
        <v>0</v>
      </c>
      <c r="M42" s="122"/>
      <c r="N42" s="125">
        <f>+SUM(F42+G42-H42-I42-J42-K42+L42)</f>
        <v>1525544</v>
      </c>
      <c r="O42" s="41">
        <f>SUM(N42-P42-Q42-R42)</f>
        <v>1525544</v>
      </c>
      <c r="P42" s="41">
        <v>0</v>
      </c>
      <c r="Q42" s="41">
        <v>0</v>
      </c>
      <c r="R42" s="41">
        <v>0</v>
      </c>
      <c r="S42" s="5"/>
      <c r="T42" s="144"/>
    </row>
    <row r="43" spans="1:20" ht="12.75">
      <c r="A43" s="90"/>
      <c r="B43" s="90"/>
      <c r="C43" s="89" t="s">
        <v>125</v>
      </c>
      <c r="D43" s="81" t="s">
        <v>126</v>
      </c>
      <c r="E43" s="42">
        <v>697022</v>
      </c>
      <c r="F43" s="42"/>
      <c r="G43" s="51"/>
      <c r="H43" s="51">
        <v>7298</v>
      </c>
      <c r="I43" s="51">
        <v>499</v>
      </c>
      <c r="J43" s="51">
        <v>512</v>
      </c>
      <c r="K43" s="51"/>
      <c r="L43" s="51">
        <v>0</v>
      </c>
      <c r="M43" s="119">
        <f>SUM(E43+G43-H43-I43-J43-K43+L43)</f>
        <v>688713</v>
      </c>
      <c r="N43" s="123"/>
      <c r="O43" s="51">
        <f>SUM(M43-P43-Q43-R43)</f>
        <v>243945</v>
      </c>
      <c r="P43" s="51">
        <v>328043</v>
      </c>
      <c r="Q43" s="51">
        <v>17405</v>
      </c>
      <c r="R43" s="51">
        <v>99320</v>
      </c>
      <c r="S43" s="5"/>
      <c r="T43" s="144"/>
    </row>
    <row r="44" spans="1:20" ht="12.75">
      <c r="A44" s="90"/>
      <c r="B44" s="90"/>
      <c r="C44" s="91"/>
      <c r="D44" s="31"/>
      <c r="E44" s="41"/>
      <c r="F44" s="41">
        <v>28046212</v>
      </c>
      <c r="G44" s="41"/>
      <c r="H44" s="41">
        <v>366960</v>
      </c>
      <c r="I44" s="41">
        <v>33852</v>
      </c>
      <c r="J44" s="41">
        <v>1410</v>
      </c>
      <c r="K44" s="41"/>
      <c r="L44" s="41">
        <v>0</v>
      </c>
      <c r="M44" s="122"/>
      <c r="N44" s="125">
        <f>+SUM(F44+G44-H44-I44-J44-K44+L44)</f>
        <v>27643990</v>
      </c>
      <c r="O44" s="41">
        <f>SUM(N44-P44-Q44-R44)</f>
        <v>8578717</v>
      </c>
      <c r="P44" s="41">
        <v>14247378</v>
      </c>
      <c r="Q44" s="41">
        <v>69620</v>
      </c>
      <c r="R44" s="41">
        <v>4748275</v>
      </c>
      <c r="S44" s="5"/>
      <c r="T44" s="144"/>
    </row>
    <row r="45" spans="1:20" ht="12.75">
      <c r="A45" s="90"/>
      <c r="B45" s="90"/>
      <c r="C45" s="89" t="s">
        <v>127</v>
      </c>
      <c r="D45" s="81" t="s">
        <v>128</v>
      </c>
      <c r="E45" s="42">
        <v>1169120</v>
      </c>
      <c r="F45" s="42"/>
      <c r="G45" s="51">
        <v>1986</v>
      </c>
      <c r="H45" s="51">
        <v>22943</v>
      </c>
      <c r="I45" s="51">
        <v>1324</v>
      </c>
      <c r="J45" s="51">
        <v>1865</v>
      </c>
      <c r="K45" s="51"/>
      <c r="L45" s="51">
        <v>30</v>
      </c>
      <c r="M45" s="119">
        <f>SUM(E45+G45-H45-I45-J45-K45+L45)</f>
        <v>1145004</v>
      </c>
      <c r="N45" s="123"/>
      <c r="O45" s="51">
        <f>SUM(M45-P45-Q45-R45)</f>
        <v>797089</v>
      </c>
      <c r="P45" s="51">
        <v>15309</v>
      </c>
      <c r="Q45" s="51">
        <v>325170</v>
      </c>
      <c r="R45" s="51">
        <v>7436</v>
      </c>
      <c r="S45" s="5"/>
      <c r="T45" s="144"/>
    </row>
    <row r="46" spans="1:20" ht="12.75">
      <c r="A46" s="90"/>
      <c r="B46" s="90"/>
      <c r="C46" s="91"/>
      <c r="D46" s="31" t="s">
        <v>129</v>
      </c>
      <c r="E46" s="41"/>
      <c r="F46" s="41">
        <v>7871416</v>
      </c>
      <c r="G46" s="41">
        <v>50524</v>
      </c>
      <c r="H46" s="41">
        <v>134838</v>
      </c>
      <c r="I46" s="41">
        <v>115940</v>
      </c>
      <c r="J46" s="41">
        <v>4649</v>
      </c>
      <c r="K46" s="41"/>
      <c r="L46" s="41">
        <v>2040</v>
      </c>
      <c r="M46" s="122"/>
      <c r="N46" s="125">
        <f>+SUM(F46+G46-H46-I46-J46-K46+L46)</f>
        <v>7668553</v>
      </c>
      <c r="O46" s="41">
        <f>SUM(N46-P46-Q46-R46)</f>
        <v>5867618</v>
      </c>
      <c r="P46" s="41">
        <v>184000</v>
      </c>
      <c r="Q46" s="41">
        <v>990970</v>
      </c>
      <c r="R46" s="41">
        <v>625965</v>
      </c>
      <c r="S46" s="5"/>
      <c r="T46" s="144"/>
    </row>
    <row r="47" spans="1:20" ht="12.75">
      <c r="A47" s="90"/>
      <c r="B47" s="90"/>
      <c r="C47" s="89" t="s">
        <v>130</v>
      </c>
      <c r="D47" s="30" t="s">
        <v>131</v>
      </c>
      <c r="E47" s="42">
        <v>156675</v>
      </c>
      <c r="F47" s="42"/>
      <c r="G47" s="51"/>
      <c r="H47" s="51">
        <v>0</v>
      </c>
      <c r="I47" s="51">
        <v>0</v>
      </c>
      <c r="J47" s="51">
        <v>0</v>
      </c>
      <c r="K47" s="51"/>
      <c r="L47" s="51">
        <v>0</v>
      </c>
      <c r="M47" s="119">
        <f>SUM(E47+G47-H47-I47-J47-K47+L47)</f>
        <v>156675</v>
      </c>
      <c r="N47" s="123"/>
      <c r="O47" s="51">
        <f>SUM(M47-P47-Q47-R47)</f>
        <v>156675</v>
      </c>
      <c r="P47" s="42">
        <v>0</v>
      </c>
      <c r="Q47" s="42">
        <v>0</v>
      </c>
      <c r="R47" s="42">
        <v>0</v>
      </c>
      <c r="S47" s="5"/>
      <c r="T47" s="144"/>
    </row>
    <row r="48" spans="1:20" ht="12.75">
      <c r="A48" s="90"/>
      <c r="B48" s="90"/>
      <c r="C48" s="91"/>
      <c r="D48" s="31" t="s">
        <v>37</v>
      </c>
      <c r="E48" s="41"/>
      <c r="F48" s="41">
        <v>540920</v>
      </c>
      <c r="G48" s="41"/>
      <c r="H48" s="41">
        <v>0</v>
      </c>
      <c r="I48" s="41">
        <v>0</v>
      </c>
      <c r="J48" s="41">
        <v>0</v>
      </c>
      <c r="K48" s="41"/>
      <c r="L48" s="41"/>
      <c r="M48" s="122"/>
      <c r="N48" s="125">
        <f>+SUM(F48+G48-H48-I48-J48-K48+L48)</f>
        <v>540920</v>
      </c>
      <c r="O48" s="41">
        <f>SUM(N48-P48-Q48-R48)</f>
        <v>540920</v>
      </c>
      <c r="P48" s="41">
        <v>0</v>
      </c>
      <c r="Q48" s="41">
        <v>0</v>
      </c>
      <c r="R48" s="41">
        <v>0</v>
      </c>
      <c r="S48" s="5"/>
      <c r="T48" s="144"/>
    </row>
    <row r="49" spans="1:20" ht="12.75">
      <c r="A49" s="90"/>
      <c r="B49" s="90"/>
      <c r="C49" s="89" t="s">
        <v>132</v>
      </c>
      <c r="D49" s="30" t="s">
        <v>133</v>
      </c>
      <c r="E49" s="42">
        <v>56707</v>
      </c>
      <c r="F49" s="42"/>
      <c r="G49" s="51">
        <v>0</v>
      </c>
      <c r="H49" s="51">
        <v>0</v>
      </c>
      <c r="I49" s="51">
        <v>0</v>
      </c>
      <c r="J49" s="51">
        <v>0</v>
      </c>
      <c r="K49" s="51"/>
      <c r="L49" s="51"/>
      <c r="M49" s="119">
        <f>SUM(E49+G49-H49-I49-J49-K49+L49)</f>
        <v>56707</v>
      </c>
      <c r="N49" s="123"/>
      <c r="O49" s="51">
        <f>SUM(M49-P49-Q49-R49)</f>
        <v>56707</v>
      </c>
      <c r="P49" s="42">
        <v>0</v>
      </c>
      <c r="Q49" s="42">
        <v>0</v>
      </c>
      <c r="R49" s="51">
        <v>0</v>
      </c>
      <c r="S49" s="5"/>
      <c r="T49" s="144"/>
    </row>
    <row r="50" spans="1:20" ht="12.75">
      <c r="A50" s="90"/>
      <c r="B50" s="90"/>
      <c r="C50" s="91"/>
      <c r="D50" s="31"/>
      <c r="E50" s="41"/>
      <c r="F50" s="41">
        <v>164170</v>
      </c>
      <c r="G50" s="41">
        <v>0</v>
      </c>
      <c r="H50" s="41">
        <v>0</v>
      </c>
      <c r="I50" s="41">
        <v>0</v>
      </c>
      <c r="J50" s="41">
        <v>0</v>
      </c>
      <c r="K50" s="41"/>
      <c r="L50" s="41">
        <v>0</v>
      </c>
      <c r="M50" s="122"/>
      <c r="N50" s="125">
        <f>+SUM(F50+G50-H50-I50-J50-K50+L50)</f>
        <v>164170</v>
      </c>
      <c r="O50" s="41">
        <f>SUM(N50-P50-Q50-R50)</f>
        <v>164170</v>
      </c>
      <c r="P50" s="41">
        <v>0</v>
      </c>
      <c r="Q50" s="41">
        <v>0</v>
      </c>
      <c r="R50" s="41">
        <v>0</v>
      </c>
      <c r="S50" s="5"/>
      <c r="T50" s="144"/>
    </row>
    <row r="51" spans="1:20" ht="12.75">
      <c r="A51" s="90"/>
      <c r="B51" s="90"/>
      <c r="C51" s="89" t="s">
        <v>134</v>
      </c>
      <c r="D51" s="30" t="s">
        <v>135</v>
      </c>
      <c r="E51" s="42">
        <v>4064762</v>
      </c>
      <c r="F51" s="42"/>
      <c r="G51" s="51">
        <v>17287</v>
      </c>
      <c r="H51" s="51"/>
      <c r="I51" s="51">
        <v>0</v>
      </c>
      <c r="J51" s="51">
        <v>76782</v>
      </c>
      <c r="K51" s="51">
        <v>3346</v>
      </c>
      <c r="L51" s="51">
        <v>11327</v>
      </c>
      <c r="M51" s="119">
        <f>SUM(E51+G51-H51-I51-J51-K51+L51)</f>
        <v>4013248</v>
      </c>
      <c r="N51" s="123"/>
      <c r="O51" s="51">
        <f>SUM(M51-P51-Q51-R51)</f>
        <v>4012100</v>
      </c>
      <c r="P51" s="42">
        <v>0</v>
      </c>
      <c r="Q51" s="42">
        <v>0</v>
      </c>
      <c r="R51" s="51">
        <v>1148</v>
      </c>
      <c r="S51" s="5"/>
      <c r="T51" s="144"/>
    </row>
    <row r="52" spans="1:20" ht="12.75">
      <c r="A52" s="90"/>
      <c r="B52" s="92"/>
      <c r="C52" s="91"/>
      <c r="D52" s="31"/>
      <c r="E52" s="41"/>
      <c r="F52" s="41">
        <v>15040116</v>
      </c>
      <c r="G52" s="41">
        <v>59009</v>
      </c>
      <c r="H52" s="41"/>
      <c r="I52" s="41">
        <v>0</v>
      </c>
      <c r="J52" s="41">
        <v>47989</v>
      </c>
      <c r="K52" s="41">
        <v>889</v>
      </c>
      <c r="L52" s="41">
        <v>3641</v>
      </c>
      <c r="M52" s="122"/>
      <c r="N52" s="125">
        <f>+SUM(F52+G52-H52-I52-J52-K52+L52)</f>
        <v>15053888</v>
      </c>
      <c r="O52" s="41">
        <f>SUM(N52-P52-Q52-R52)</f>
        <v>15050960</v>
      </c>
      <c r="P52" s="41">
        <v>0</v>
      </c>
      <c r="Q52" s="41">
        <v>0</v>
      </c>
      <c r="R52" s="41">
        <v>2928</v>
      </c>
      <c r="S52" s="5"/>
      <c r="T52" s="144"/>
    </row>
    <row r="53" spans="1:20" ht="12.75">
      <c r="A53" s="89"/>
      <c r="B53" s="132" t="s">
        <v>136</v>
      </c>
      <c r="C53" s="132" t="s">
        <v>137</v>
      </c>
      <c r="D53" s="133" t="s">
        <v>138</v>
      </c>
      <c r="E53" s="126">
        <v>0</v>
      </c>
      <c r="F53" s="126"/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19">
        <f>SUM(E53+G53-H53-I53-J53-K53+L53)</f>
        <v>0</v>
      </c>
      <c r="N53" s="126"/>
      <c r="O53" s="139">
        <f>SUM(M53-P53-Q53-R53)</f>
        <v>0</v>
      </c>
      <c r="P53" s="139">
        <v>0</v>
      </c>
      <c r="Q53" s="139">
        <v>0</v>
      </c>
      <c r="R53" s="139">
        <v>0</v>
      </c>
      <c r="S53" s="5"/>
      <c r="T53" s="144"/>
    </row>
    <row r="54" spans="1:20" ht="12.75">
      <c r="A54" s="89"/>
      <c r="B54" s="130"/>
      <c r="C54" s="130"/>
      <c r="D54" s="136"/>
      <c r="E54" s="124"/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/>
      <c r="N54" s="125">
        <f>+SUM(F54+G54-H54-I54-J54-K54+L54)</f>
        <v>0</v>
      </c>
      <c r="O54" s="124">
        <f>SUM(N54-P54-Q54-R54)</f>
        <v>0</v>
      </c>
      <c r="P54" s="124">
        <v>0</v>
      </c>
      <c r="Q54" s="124">
        <v>0</v>
      </c>
      <c r="R54" s="124">
        <v>0</v>
      </c>
      <c r="S54" s="5"/>
      <c r="T54" s="144"/>
    </row>
    <row r="55" spans="1:20" ht="12.75">
      <c r="A55" s="90"/>
      <c r="B55" s="132" t="s">
        <v>139</v>
      </c>
      <c r="C55" s="132" t="s">
        <v>140</v>
      </c>
      <c r="D55" s="133" t="s">
        <v>141</v>
      </c>
      <c r="E55" s="126">
        <v>32833</v>
      </c>
      <c r="F55" s="126"/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19">
        <f>SUM(E55+G55-H55-I55-J55-K55+L55)</f>
        <v>32833</v>
      </c>
      <c r="N55" s="126"/>
      <c r="O55" s="139">
        <f>SUM(M55-P55-Q55-R55)</f>
        <v>32833</v>
      </c>
      <c r="P55" s="139">
        <v>0</v>
      </c>
      <c r="Q55" s="139">
        <v>0</v>
      </c>
      <c r="R55" s="139">
        <v>0</v>
      </c>
      <c r="S55" s="5"/>
      <c r="T55" s="144"/>
    </row>
    <row r="56" spans="1:20" ht="12.75">
      <c r="A56" s="90"/>
      <c r="B56" s="130"/>
      <c r="C56" s="130"/>
      <c r="D56" s="136"/>
      <c r="E56" s="124"/>
      <c r="F56" s="124">
        <v>121836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/>
      <c r="N56" s="125">
        <f>+SUM(F56+G56-H56-I56-J56-K56+L56)</f>
        <v>121836</v>
      </c>
      <c r="O56" s="124">
        <f>SUM(N56-P56-Q56-R56)</f>
        <v>121836</v>
      </c>
      <c r="P56" s="124">
        <v>0</v>
      </c>
      <c r="Q56" s="124">
        <v>0</v>
      </c>
      <c r="R56" s="124">
        <v>0</v>
      </c>
      <c r="S56" s="5"/>
      <c r="T56" s="144"/>
    </row>
    <row r="57" spans="1:20" ht="12.75">
      <c r="A57" s="90"/>
      <c r="B57" s="132" t="s">
        <v>142</v>
      </c>
      <c r="C57" s="132" t="s">
        <v>143</v>
      </c>
      <c r="D57" s="133" t="s">
        <v>144</v>
      </c>
      <c r="E57" s="118">
        <v>169706</v>
      </c>
      <c r="F57" s="118"/>
      <c r="G57" s="138">
        <v>0</v>
      </c>
      <c r="H57" s="138"/>
      <c r="I57" s="138">
        <v>0</v>
      </c>
      <c r="J57" s="138">
        <v>0</v>
      </c>
      <c r="K57" s="138">
        <v>0</v>
      </c>
      <c r="L57" s="138"/>
      <c r="M57" s="119">
        <f>SUM(E57+G57-H57-I57-J57-K57+L57)</f>
        <v>169706</v>
      </c>
      <c r="N57" s="126"/>
      <c r="O57" s="139">
        <f>SUM(M57-P57-Q57-R57)</f>
        <v>169706</v>
      </c>
      <c r="P57" s="126">
        <v>0</v>
      </c>
      <c r="Q57" s="139">
        <v>0</v>
      </c>
      <c r="R57" s="139">
        <v>0</v>
      </c>
      <c r="S57" s="5"/>
      <c r="T57" s="144"/>
    </row>
    <row r="58" spans="1:20" ht="12.75">
      <c r="A58" s="90"/>
      <c r="B58" s="130"/>
      <c r="C58" s="130"/>
      <c r="D58" s="136"/>
      <c r="E58" s="124"/>
      <c r="F58" s="124">
        <v>567932</v>
      </c>
      <c r="G58" s="124">
        <v>0</v>
      </c>
      <c r="H58" s="124"/>
      <c r="I58" s="124">
        <v>0</v>
      </c>
      <c r="J58" s="124">
        <v>0</v>
      </c>
      <c r="K58" s="124">
        <v>0</v>
      </c>
      <c r="L58" s="124"/>
      <c r="M58" s="124"/>
      <c r="N58" s="125">
        <f>+SUM(F58+G58-H58-I58-J58-K58+L58)</f>
        <v>567932</v>
      </c>
      <c r="O58" s="124">
        <f>SUM(N58-P58-Q58-R58)</f>
        <v>567932</v>
      </c>
      <c r="P58" s="124">
        <v>0</v>
      </c>
      <c r="Q58" s="124">
        <v>0</v>
      </c>
      <c r="R58" s="124">
        <v>0</v>
      </c>
      <c r="S58" s="5"/>
      <c r="T58" s="144"/>
    </row>
    <row r="59" spans="1:20" ht="12.75">
      <c r="A59" s="90"/>
      <c r="B59" s="132" t="s">
        <v>145</v>
      </c>
      <c r="C59" s="132" t="s">
        <v>146</v>
      </c>
      <c r="D59" s="137" t="s">
        <v>147</v>
      </c>
      <c r="E59" s="126">
        <v>0</v>
      </c>
      <c r="F59" s="126"/>
      <c r="G59" s="138">
        <v>0</v>
      </c>
      <c r="H59" s="138">
        <v>0</v>
      </c>
      <c r="I59" s="138">
        <v>0</v>
      </c>
      <c r="J59" s="126">
        <v>0</v>
      </c>
      <c r="K59" s="139">
        <v>0</v>
      </c>
      <c r="L59" s="126">
        <v>0</v>
      </c>
      <c r="M59" s="119">
        <f>SUM(E59+G59-H59-I59-J59-K59+L59)</f>
        <v>0</v>
      </c>
      <c r="N59" s="126"/>
      <c r="O59" s="139">
        <v>0</v>
      </c>
      <c r="P59" s="126">
        <v>0</v>
      </c>
      <c r="Q59" s="126">
        <v>0</v>
      </c>
      <c r="R59" s="126">
        <v>0</v>
      </c>
      <c r="S59" s="5"/>
      <c r="T59" s="144"/>
    </row>
    <row r="60" spans="1:20" ht="12.75">
      <c r="A60" s="90"/>
      <c r="B60" s="130"/>
      <c r="C60" s="130"/>
      <c r="D60" s="136"/>
      <c r="E60" s="124"/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/>
      <c r="N60" s="118">
        <f>+SUM(F60+G60-H60-I60-J60-K60+L60)</f>
        <v>0</v>
      </c>
      <c r="O60" s="124">
        <v>0</v>
      </c>
      <c r="P60" s="124">
        <v>0</v>
      </c>
      <c r="Q60" s="124">
        <v>0</v>
      </c>
      <c r="R60" s="124">
        <v>0</v>
      </c>
      <c r="S60" s="5"/>
      <c r="T60" s="144"/>
    </row>
    <row r="61" spans="1:20" ht="15.75">
      <c r="A61" s="86"/>
      <c r="B61" s="140"/>
      <c r="C61" s="140"/>
      <c r="D61" s="141" t="s">
        <v>43</v>
      </c>
      <c r="E61" s="119">
        <f>SUM(E15,E31,E37,E53,E55,E57,E59)</f>
        <v>8718799</v>
      </c>
      <c r="F61" s="121"/>
      <c r="G61" s="134">
        <f aca="true" t="shared" si="7" ref="G61:L62">SUM(G15,G31,G37,G53,G55,G57,G59)</f>
        <v>50353</v>
      </c>
      <c r="H61" s="134">
        <f t="shared" si="7"/>
        <v>40006</v>
      </c>
      <c r="I61" s="134">
        <f t="shared" si="7"/>
        <v>5288</v>
      </c>
      <c r="J61" s="134">
        <f t="shared" si="7"/>
        <v>87338</v>
      </c>
      <c r="K61" s="134">
        <f t="shared" si="7"/>
        <v>4632</v>
      </c>
      <c r="L61" s="124">
        <f t="shared" si="7"/>
        <v>15249</v>
      </c>
      <c r="M61" s="119">
        <f>SUM(E61+G61-H61-I61-J61-K61+L61)</f>
        <v>8647137</v>
      </c>
      <c r="N61" s="119"/>
      <c r="O61" s="135">
        <f aca="true" t="shared" si="8" ref="O61:R62">SUM(O15,O31,O37,O53,O55,O57,O59)</f>
        <v>6612227</v>
      </c>
      <c r="P61" s="135">
        <f t="shared" si="8"/>
        <v>720573</v>
      </c>
      <c r="Q61" s="135">
        <f t="shared" si="8"/>
        <v>1151747</v>
      </c>
      <c r="R61" s="135">
        <f t="shared" si="8"/>
        <v>162590</v>
      </c>
      <c r="S61" s="5"/>
      <c r="T61" s="144"/>
    </row>
    <row r="62" spans="1:20" ht="12" customHeight="1">
      <c r="A62" s="87"/>
      <c r="B62" s="142"/>
      <c r="C62" s="142"/>
      <c r="D62" s="143" t="s">
        <v>44</v>
      </c>
      <c r="E62" s="122"/>
      <c r="F62" s="124">
        <f>SUM(F16,F32,F38,F54,F56,F58,F60)</f>
        <v>61465573</v>
      </c>
      <c r="G62" s="124">
        <f t="shared" si="7"/>
        <v>268741</v>
      </c>
      <c r="H62" s="124">
        <f t="shared" si="7"/>
        <v>513372</v>
      </c>
      <c r="I62" s="124">
        <f t="shared" si="7"/>
        <v>521907</v>
      </c>
      <c r="J62" s="124">
        <f t="shared" si="7"/>
        <v>55410</v>
      </c>
      <c r="K62" s="124">
        <f t="shared" si="7"/>
        <v>1940</v>
      </c>
      <c r="L62" s="124">
        <f>SUM(L16,L32,L38,L54,L56,L58,L60)</f>
        <v>6540</v>
      </c>
      <c r="M62" s="124"/>
      <c r="N62" s="125">
        <f>+SUM(F62+G62-H62-I62-J62-K62+L62)</f>
        <v>60648225</v>
      </c>
      <c r="O62" s="124">
        <f t="shared" si="8"/>
        <v>35834609</v>
      </c>
      <c r="P62" s="124">
        <f t="shared" si="8"/>
        <v>14793510</v>
      </c>
      <c r="Q62" s="124">
        <f t="shared" si="8"/>
        <v>1518886</v>
      </c>
      <c r="R62" s="124">
        <f t="shared" si="8"/>
        <v>8501220</v>
      </c>
      <c r="S62" s="5"/>
      <c r="T62" s="144"/>
    </row>
    <row r="63" spans="4:19" ht="12.75">
      <c r="D63"/>
      <c r="E63"/>
      <c r="F63"/>
      <c r="H63"/>
      <c r="I63"/>
      <c r="J63"/>
      <c r="K63"/>
      <c r="L63"/>
      <c r="M63"/>
      <c r="N63"/>
      <c r="O63"/>
      <c r="P63"/>
      <c r="Q63"/>
      <c r="R63"/>
      <c r="S63" s="5"/>
    </row>
    <row r="64" spans="4:19" ht="12.75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s="5"/>
    </row>
    <row r="65" spans="4:19" ht="12.75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5"/>
    </row>
    <row r="66" spans="4:19" ht="12.75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5"/>
    </row>
    <row r="67" spans="4:19" ht="12.75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5"/>
    </row>
    <row r="68" spans="4:19" ht="12.75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5"/>
    </row>
    <row r="69" spans="4:19" ht="12.75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5"/>
    </row>
    <row r="70" spans="4:19" ht="12.75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5"/>
    </row>
    <row r="71" spans="4:19" ht="12.75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 s="5"/>
    </row>
    <row r="72" spans="4:19" ht="12.75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 s="5"/>
    </row>
    <row r="73" spans="4:19" ht="12.75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 s="5"/>
    </row>
    <row r="74" spans="4:19" ht="12">
      <c r="D74" s="46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5"/>
    </row>
  </sheetData>
  <sheetProtection/>
  <printOptions/>
  <pageMargins left="0.2755905511811024" right="0.1968503937007874" top="0.2755905511811024" bottom="0.787401574803149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bkozielska</cp:lastModifiedBy>
  <cp:lastPrinted>2011-03-29T12:28:40Z</cp:lastPrinted>
  <dcterms:created xsi:type="dcterms:W3CDTF">2000-10-18T08:11:34Z</dcterms:created>
  <dcterms:modified xsi:type="dcterms:W3CDTF">2011-03-29T14:25:46Z</dcterms:modified>
  <cp:category/>
  <cp:version/>
  <cp:contentType/>
  <cp:contentStatus/>
</cp:coreProperties>
</file>